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str-ds-mdd\MSDD dossiers en cours\4. Actions spécifiques DD\4.1. Charte des 15 engagements\Charte organisateur\V2 Charte organisateur\Guide d'accompagnement méthodo\"/>
    </mc:Choice>
  </mc:AlternateContent>
  <bookViews>
    <workbookView xWindow="0" yWindow="0" windowWidth="28800" windowHeight="12300" firstSheet="1" activeTab="1"/>
  </bookViews>
  <sheets>
    <sheet name="Suivi des objectifs" sheetId="1" r:id="rId1"/>
    <sheet name="Engagement 1 - Alimentation" sheetId="7" r:id="rId2"/>
    <sheet name="Engagement 2 - Mobilité" sheetId="9" r:id="rId3"/>
    <sheet name="Engagement 3 - Déchets" sheetId="4" r:id="rId4"/>
    <sheet name="Engagement 5 - Eau et énergies" sheetId="6" r:id="rId5"/>
    <sheet name="Engagement 7 - Sponsoring" sheetId="8"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9" i="7" l="1"/>
  <c r="A99" i="7" s="1"/>
  <c r="G35" i="9"/>
  <c r="C12" i="1"/>
  <c r="C10" i="1"/>
  <c r="C8" i="1"/>
  <c r="C7" i="1"/>
  <c r="C6" i="1"/>
  <c r="H8" i="8"/>
  <c r="H9" i="8"/>
  <c r="H10" i="8"/>
  <c r="H7" i="8"/>
  <c r="A16" i="6"/>
  <c r="B29" i="9"/>
  <c r="A29" i="9"/>
  <c r="A25" i="9"/>
  <c r="B25" i="9"/>
  <c r="B34" i="4"/>
  <c r="B32" i="4"/>
  <c r="B30" i="4"/>
  <c r="B28" i="4"/>
  <c r="I18" i="9"/>
  <c r="I16" i="9"/>
  <c r="G38" i="9"/>
  <c r="G37" i="9"/>
  <c r="G36" i="9"/>
  <c r="G34" i="9"/>
  <c r="G33" i="9"/>
  <c r="G32" i="9"/>
  <c r="H19" i="9"/>
  <c r="C19" i="9"/>
  <c r="B19" i="9"/>
  <c r="G19" i="9"/>
  <c r="F19" i="9"/>
  <c r="E19" i="9"/>
  <c r="H11" i="9"/>
  <c r="G11" i="9"/>
  <c r="F11" i="9"/>
  <c r="E11" i="9"/>
  <c r="D11" i="9"/>
  <c r="C11" i="9"/>
  <c r="B11" i="9"/>
  <c r="I10" i="9"/>
  <c r="I8" i="9"/>
  <c r="I11" i="9" s="1"/>
  <c r="G12" i="8"/>
  <c r="F12" i="8"/>
  <c r="E12" i="8"/>
  <c r="D12" i="8"/>
  <c r="A18" i="8" s="1"/>
  <c r="B12" i="8"/>
  <c r="A12" i="8"/>
  <c r="A18" i="6"/>
  <c r="A34" i="4"/>
  <c r="A32" i="4"/>
  <c r="A30" i="4"/>
  <c r="A28" i="4"/>
  <c r="C14" i="4"/>
  <c r="C9" i="4"/>
  <c r="B26" i="4" s="1"/>
  <c r="B83" i="7"/>
  <c r="E83" i="7"/>
  <c r="B93" i="7" l="1"/>
  <c r="A93" i="7" s="1"/>
  <c r="B95" i="7"/>
  <c r="A95" i="7" s="1"/>
  <c r="B97" i="7"/>
  <c r="A97" i="7" s="1"/>
  <c r="H12" i="8"/>
  <c r="A20" i="8" s="1"/>
  <c r="H23" i="8"/>
  <c r="C18" i="8"/>
  <c r="H22" i="8"/>
  <c r="A28" i="6"/>
  <c r="E33" i="6" s="1"/>
  <c r="B10" i="1" s="1"/>
  <c r="G39" i="9"/>
  <c r="I42" i="9" s="1"/>
  <c r="B7" i="1" s="1"/>
  <c r="D19" i="9"/>
  <c r="I19" i="9"/>
  <c r="A22" i="8"/>
  <c r="A26" i="4"/>
  <c r="C37" i="4" s="1"/>
  <c r="B8" i="1" s="1"/>
  <c r="E103" i="7" l="1"/>
  <c r="B6" i="1" s="1"/>
  <c r="B27" i="9"/>
  <c r="A27" i="9"/>
  <c r="G25" i="8"/>
  <c r="B12" i="1" s="1"/>
  <c r="C20" i="8"/>
</calcChain>
</file>

<file path=xl/sharedStrings.xml><?xml version="1.0" encoding="utf-8"?>
<sst xmlns="http://schemas.openxmlformats.org/spreadsheetml/2006/main" count="387" uniqueCount="267">
  <si>
    <t>Co-voiturage
(3 personnes)</t>
  </si>
  <si>
    <t>TOTAL
(Nb trajets)</t>
  </si>
  <si>
    <t>Mobilité active (vélo, pieds, trottinette, rollers…)</t>
  </si>
  <si>
    <t>Mobilité active électrique (vélo,
trottinette…)</t>
  </si>
  <si>
    <t>Transports en commun</t>
  </si>
  <si>
    <t>Avion (réalisable
en moins de 5 heures)</t>
  </si>
  <si>
    <t>Avion (non
réalisable en moins de 5 heures)</t>
  </si>
  <si>
    <t>Voiture individuelle (dont
co-voiturage à 2)</t>
  </si>
  <si>
    <t>En responsabilité directe de l’organisateur pour le choix du moyen de transport</t>
  </si>
  <si>
    <t>Pas en responsabilité directe de l’organisateur pour le choix du moyen de transport</t>
  </si>
  <si>
    <t>Chiffres de l'année en cours</t>
  </si>
  <si>
    <t>Chiffres de l'année de référence</t>
  </si>
  <si>
    <t>Les équipes d'organisation</t>
  </si>
  <si>
    <t>Les collaborateurs</t>
  </si>
  <si>
    <t>Les VIP</t>
  </si>
  <si>
    <t>Les journalistes</t>
  </si>
  <si>
    <t>Les bénévoles</t>
  </si>
  <si>
    <t>Les spectateurs</t>
  </si>
  <si>
    <t>Les sportifs</t>
  </si>
  <si>
    <t>Catégories de publics</t>
  </si>
  <si>
    <t>Oui</t>
  </si>
  <si>
    <t>Non</t>
  </si>
  <si>
    <t>Liste des engagements</t>
  </si>
  <si>
    <t>Engagement 15 : Éducation au développement durable</t>
  </si>
  <si>
    <t>Engagement 1 : Alimentation durable</t>
  </si>
  <si>
    <t xml:space="preserve">Engagement 2 : Mobilités durables </t>
  </si>
  <si>
    <t>Engagement 3 : Réduction des déchets</t>
  </si>
  <si>
    <t>Engagement 4 : Sites naturels, espaces verts et biodiversité</t>
  </si>
  <si>
    <t>Engagement 5 : Préservation des ressources en eau et en énergies</t>
  </si>
  <si>
    <t>Engagement 6 : Achats responsables</t>
  </si>
  <si>
    <t>Engagement 7 : Sponsoring</t>
  </si>
  <si>
    <t>Engagement 8 : Empreinte numérique</t>
  </si>
  <si>
    <t>Engagement 9 : Contribution à une société plus inclusive</t>
  </si>
  <si>
    <t>Engagement 10 : Promotion de l’égalité femmes - hommes</t>
  </si>
  <si>
    <t>Engagement 11 : Accessibilité pour les Personnes en Situation de Handicap (PSH)</t>
  </si>
  <si>
    <t>Engagement 12 : Cause solidaire</t>
  </si>
  <si>
    <t>Engagement 13 : Gestion responsable des bénévoles et des volontaires</t>
  </si>
  <si>
    <t>Engagement 14 : Mobilisation interne à la démarche d’écoresponsabilité de l’événement</t>
  </si>
  <si>
    <t>Evaluation de l'atteinte de l'objectif principal et des sous-objectifs à N+4</t>
  </si>
  <si>
    <t>(*) Dans la grille, les cellules concernant les aliments certifiés biologique se mettent en rouge si le montant est supérieur aux aliments certifiés (puisque pas possible)</t>
  </si>
  <si>
    <t>L2</t>
  </si>
  <si>
    <t>Dons</t>
  </si>
  <si>
    <t>L1</t>
  </si>
  <si>
    <t>Déchets </t>
  </si>
  <si>
    <t>Surplus alimentaires</t>
  </si>
  <si>
    <t>K1</t>
  </si>
  <si>
    <t>Montant total des achats alimentaires des restaurations présentes sur les sites de l’événement ou gérées par l’organisateur</t>
  </si>
  <si>
    <t>J3</t>
  </si>
  <si>
    <t>Produits non conformes aux recommandations du WWF</t>
  </si>
  <si>
    <t>J2</t>
  </si>
  <si>
    <t>dont biologique (*)</t>
  </si>
  <si>
    <t>J1</t>
  </si>
  <si>
    <t>Certification</t>
  </si>
  <si>
    <t>Café, cacao, thé, sucre, noix, boissons aux fruits</t>
  </si>
  <si>
    <t>I12</t>
  </si>
  <si>
    <t>I11</t>
  </si>
  <si>
    <t>I10</t>
  </si>
  <si>
    <t>Saisonnalité + Certification + Origine</t>
  </si>
  <si>
    <t>I9</t>
  </si>
  <si>
    <t>Saisonnalité + Origine</t>
  </si>
  <si>
    <t>I8</t>
  </si>
  <si>
    <t>I7</t>
  </si>
  <si>
    <t>Certification + Origine</t>
  </si>
  <si>
    <t>I6</t>
  </si>
  <si>
    <t>I5</t>
  </si>
  <si>
    <t>Saisonnalité + Certification</t>
  </si>
  <si>
    <t>I4</t>
  </si>
  <si>
    <t>Origine</t>
  </si>
  <si>
    <t>I3</t>
  </si>
  <si>
    <t>I2</t>
  </si>
  <si>
    <t>I1</t>
  </si>
  <si>
    <t>Saisonnalité</t>
  </si>
  <si>
    <t>Autres fruits</t>
  </si>
  <si>
    <t>H6</t>
  </si>
  <si>
    <t>H5</t>
  </si>
  <si>
    <t>H4</t>
  </si>
  <si>
    <t>H3</t>
  </si>
  <si>
    <t>H2</t>
  </si>
  <si>
    <t>H1</t>
  </si>
  <si>
    <t>Fruits exotiques</t>
  </si>
  <si>
    <t>G12</t>
  </si>
  <si>
    <t>G11</t>
  </si>
  <si>
    <t>G10</t>
  </si>
  <si>
    <t>G9</t>
  </si>
  <si>
    <t>G8</t>
  </si>
  <si>
    <t>G7</t>
  </si>
  <si>
    <t>G6</t>
  </si>
  <si>
    <t>G5</t>
  </si>
  <si>
    <t>G4</t>
  </si>
  <si>
    <t>G3</t>
  </si>
  <si>
    <t>G2</t>
  </si>
  <si>
    <t>G1</t>
  </si>
  <si>
    <t>Légumes</t>
  </si>
  <si>
    <t>F6</t>
  </si>
  <si>
    <t>F5</t>
  </si>
  <si>
    <t>F4</t>
  </si>
  <si>
    <t>F3</t>
  </si>
  <si>
    <t>F2</t>
  </si>
  <si>
    <t>F1</t>
  </si>
  <si>
    <t>Céréales et pomme de terre</t>
  </si>
  <si>
    <t>E6</t>
  </si>
  <si>
    <t>E5</t>
  </si>
  <si>
    <t>E4</t>
  </si>
  <si>
    <t>E3</t>
  </si>
  <si>
    <t>E2</t>
  </si>
  <si>
    <t>E1</t>
  </si>
  <si>
    <t>Produits laitiers autres</t>
  </si>
  <si>
    <t>D6</t>
  </si>
  <si>
    <t>Produits non conformes aux recommandations du  WWF</t>
  </si>
  <si>
    <t>D5</t>
  </si>
  <si>
    <t>D4</t>
  </si>
  <si>
    <t>D3</t>
  </si>
  <si>
    <t>D2</t>
  </si>
  <si>
    <t>D1</t>
  </si>
  <si>
    <t>Lait</t>
  </si>
  <si>
    <t>C6</t>
  </si>
  <si>
    <t>C5</t>
  </si>
  <si>
    <t>C4</t>
  </si>
  <si>
    <t>C3</t>
  </si>
  <si>
    <t>C2</t>
  </si>
  <si>
    <t>C1</t>
  </si>
  <si>
    <t>Œufs</t>
  </si>
  <si>
    <t>B6</t>
  </si>
  <si>
    <t>B5</t>
  </si>
  <si>
    <t>B4</t>
  </si>
  <si>
    <t>B3</t>
  </si>
  <si>
    <t>B2</t>
  </si>
  <si>
    <t>B1</t>
  </si>
  <si>
    <t>Certification </t>
  </si>
  <si>
    <t>Viande</t>
  </si>
  <si>
    <t>A4</t>
  </si>
  <si>
    <t>A3</t>
  </si>
  <si>
    <t>Certification + Origine : Issus de l’aquaculture durable (ASC et biologique)</t>
  </si>
  <si>
    <t>A2</t>
  </si>
  <si>
    <t>Certification + Origine : Issus de la pêche durable - (Cf Annexe 6 et conso guide produits de la mer WWF) </t>
  </si>
  <si>
    <t>A1</t>
  </si>
  <si>
    <t>Origine : Produits traçables de l’océan ou de l’élevage, jusqu’à l’assiette (non certifiables)</t>
  </si>
  <si>
    <t>Poissons et fruits de mer</t>
  </si>
  <si>
    <t>Données année de référence</t>
  </si>
  <si>
    <t>Notations correspondantes au guide</t>
  </si>
  <si>
    <t>Non automatisé sur l'excel</t>
  </si>
  <si>
    <t>Quantité de plastique à usage unique (t ou L)</t>
  </si>
  <si>
    <t>Quantité de déchets (t ou L)</t>
  </si>
  <si>
    <t>Quantité de déchets non alimentaires (t ou L)</t>
  </si>
  <si>
    <t>Quantité de déchets alimentaires (t ou L)</t>
  </si>
  <si>
    <t>Quantité de déchets non alimentaires recyclés (t ou L)</t>
  </si>
  <si>
    <t>Quantité de déchets non alimentaires valorisés (t ou L)</t>
  </si>
  <si>
    <t>Quantité de déchets alimentaires valorisés (t ou L)</t>
  </si>
  <si>
    <t>Données année en cours</t>
  </si>
  <si>
    <t>Déchets plastique 1</t>
  </si>
  <si>
    <t>Déchets plastique 2</t>
  </si>
  <si>
    <t>Déchets plastique …</t>
  </si>
  <si>
    <t>Unité choisie 
(conserver la même unité sur l'ensemble de l'évaluation de l'engagement) 
A sélectionner dans le menu déroulant dans la cellule de droite</t>
  </si>
  <si>
    <t>Nombre de bénévoles et personnels sur l'événement</t>
  </si>
  <si>
    <t xml:space="preserve">Nombre de bénévoles et personnels sur l'événement formés aux consignes de tri </t>
  </si>
  <si>
    <t>Nombre de spectateurs/visiteurs et sportifs accueillis sur l’événement (optionnel)</t>
  </si>
  <si>
    <t>Consommée</t>
  </si>
  <si>
    <t>Part d'énergie renouvelable (énergie achetée ou équivalent énergie produite par le site)</t>
  </si>
  <si>
    <t>Eau potable (L)</t>
  </si>
  <si>
    <t>Eau non potable (L)</t>
  </si>
  <si>
    <t>Eau en bouteille (L)</t>
  </si>
  <si>
    <t>Electricité (KW)</t>
  </si>
  <si>
    <t>Quantité d'énergie et d'eau (fluides)</t>
  </si>
  <si>
    <t>Données de l'année en cours</t>
  </si>
  <si>
    <t>OUI</t>
  </si>
  <si>
    <t>NON</t>
  </si>
  <si>
    <t>3. Avez-vous réalisé une étude des alternatives moins impactantes ? (sélectionner la réponse appropriée dans le menu déroulant ci-dessous)</t>
  </si>
  <si>
    <t>4. Avez-vous construit votre grille de lecture progressive sobriété/efficacité/énergies renouvelables ? (sélectionner la réponse appropriée dans le menu déroulant ci-dessous)</t>
  </si>
  <si>
    <t>Nécessaire 
(besoins réels)</t>
  </si>
  <si>
    <t>5. Avez-vous défini vos propres objectifs chiffrés ?  (sélectionner la réponse appropriée dans le menu déroulant ci-dessous)</t>
  </si>
  <si>
    <t>6. Avez-vous atteint vos objectifs chiffrés ?  (sélectionner la réponse appropriée dans le menu déroulant ci-dessous)</t>
  </si>
  <si>
    <t>8. Si oui, pouvez-vous l’expliquer autrement que par le gaspillage d’eau et/ou d’énergie ?  (sélectionner la réponse appropriée dans le menu déroulant ci-dessous)</t>
  </si>
  <si>
    <t>Sponsor</t>
  </si>
  <si>
    <t>Opérationnalisation</t>
  </si>
  <si>
    <t>Sponsor 1</t>
  </si>
  <si>
    <t>Sponsor 2</t>
  </si>
  <si>
    <t>Sponsor 3</t>
  </si>
  <si>
    <t>Sponsor 4</t>
  </si>
  <si>
    <t>Nb de sponsors</t>
  </si>
  <si>
    <t>% de sponsors au coeur de métier en adéquation avec la Charte</t>
  </si>
  <si>
    <t>% de Oui</t>
  </si>
  <si>
    <t>Nb d’actions</t>
  </si>
  <si>
    <t>Engagement sur un ou plusieurs engagements</t>
  </si>
  <si>
    <t>% de sponsors engagés</t>
  </si>
  <si>
    <t>Données à saisir</t>
  </si>
  <si>
    <t>Pour remplir cette grille, il faut considérer un trajet multimodal comme constitué de plusieurs
trajets. Ainsi, un trajet pour lequel une partie se fait en voiture, une autre en train et la dernière à
nouveau en voiture comptera pour 3 trajets (1 en train et 2 en voiture).</t>
  </si>
  <si>
    <t xml:space="preserve">Atteinte des objectifs de l'engagement 2 : </t>
  </si>
  <si>
    <t xml:space="preserve">Atteinte des objectifs de l'engagement 3 : </t>
  </si>
  <si>
    <t xml:space="preserve">Atteinte des objectifs de l'engagement 5 : </t>
  </si>
  <si>
    <t xml:space="preserve">Atteinte des objectifs de l'engagement 7: </t>
  </si>
  <si>
    <t>1. Avez-vous présenté la Charte des 15 engagements des organisateurs d’événements sportifs à 100% de vos sponsors ?</t>
  </si>
  <si>
    <t>Evaluation de l'atteinte des objectifs principaux et du sous-objectif à N+4</t>
  </si>
  <si>
    <t>1. 90% des déplacements uniquement en responsabilité directe de l'organisateur ont-ils été réalisés en mobilité durable ? (calculs automatiques)</t>
  </si>
  <si>
    <t>1. 90% des déplacements ont-ils été réalisés en mobilité durable ? (calculs automatiques)</t>
  </si>
  <si>
    <t>2. 95% des trajets en avion réalisables en moins de 5 heures porte à porte par d’autres moyens de transports ont-ils été supprimés ? (calculs automatiques)</t>
  </si>
  <si>
    <t>3. Pour les publics dont le choix du moyen de transport n’est pas de la responsabilité directe de l’organisateur, combien de leviers d'incitation à une mobilité durable ont-ils été mis en place ? (au moins 2/public pour que l'engagement soit atteint, les leviers peuvent être les mêmes pour différentes catégories de publics)</t>
  </si>
  <si>
    <t>Pour les publics dont la mobilité ne relève pas du choix de l'organisateur, au moins 2 leviers d'incitation à l'utilisation de mobilités durables (par catégorie de public) ont été mis en place (OUI/NON) - (calculs automatiques)</t>
  </si>
  <si>
    <t>Evaluation de l'atteinte de l'objectf principal et des sous-objectifs à N+4</t>
  </si>
  <si>
    <t>N+1</t>
  </si>
  <si>
    <t>Evaluation de l'atteinte de l'objectif principal et des sous objectifs à N+4</t>
  </si>
  <si>
    <t xml:space="preserve">Atteinte des objectifs de l'engagement 1 : </t>
  </si>
  <si>
    <r>
      <t xml:space="preserve">Coeur de métier 
</t>
    </r>
    <r>
      <rPr>
        <sz val="9"/>
        <color theme="1" tint="0.34998626667073579"/>
        <rFont val="Arial"/>
        <family val="2"/>
      </rPr>
      <t>(texte libre à saisir)</t>
    </r>
  </si>
  <si>
    <t>Nombre d'actions environnementales
(co-)portées sur l’événement</t>
  </si>
  <si>
    <t>Nombre d'actions sociales 
(co-)portées sur l’événement</t>
  </si>
  <si>
    <t xml:space="preserve">3. Le déséquilibre entre le nombre d'actions opérationnalisées sur les thématiques environnementales et celles sur les thématiques sociales ou sociétales est-il inférieur à 15% (ou d'une différence inférieure ou égale à 2 en nombre si le total des actions opérationnalisées est inférieur à 12)? </t>
  </si>
  <si>
    <t>Coeur de métier en adéquation avec la Charte 
(Oui/Non - menu déroulant)</t>
  </si>
  <si>
    <t>Présentation Charte
(Oui/Non - menu déroulant)</t>
  </si>
  <si>
    <t>Intégration dans le contrat 
(ou avenant)
(Oui/Non - menu déroulant)</t>
  </si>
  <si>
    <t>2. Au moins 80% des sponsors se sont-ils engagés sur un ou plusieurs engagements (en %), avec ou sans intégration dans les contrats de sponsoring ?</t>
  </si>
  <si>
    <t>Nombre total d'actions opérationnalisées</t>
  </si>
  <si>
    <t>Différence entre nb actions env et sociales (nb ou % selon total)</t>
  </si>
  <si>
    <t>L'engagement est atteint si la réponse est OUI en A18, A20 et A22</t>
  </si>
  <si>
    <t>1. La quantité de plastique à usage unique mis en circulation (hors produits médicaux) a-t-elle été réduite de 90% ? (calculs automatiques)</t>
  </si>
  <si>
    <t>2. Les déchets (hors déchets alimentaires) ont-ils été réduits de 30% ? (calculs automatiques)</t>
  </si>
  <si>
    <t>3. 80% des déchets (non alimentaires) ont-ils été recyclés ou valorisés (hors valorisation énergétique) ? (calculs automatiques)</t>
  </si>
  <si>
    <t>4. 80% des déchets alimentaires non évités ont-ils été valorisés ? (calculs automatiques)</t>
  </si>
  <si>
    <t>5. 100% des bénévoles et personnels ont-ils été formés aux consignes de tri sur site, en lien avec le gestionnaire et/ou la collectivité locale ? (calculs automatiques)</t>
  </si>
  <si>
    <t>Insérer autant de lignes que de sponsors, au-dessus de la ligne 10, copier la formule en H10 pour la coller dans la/les cellule/s H de votre/vos ligne/s rajoutée/s.
Supprimer les lignes vides le cas échéant</t>
  </si>
  <si>
    <t>/</t>
  </si>
  <si>
    <t xml:space="preserve">Evaluation de l'atteinte de l'objectif principal et des sous-objectifs à N+4 </t>
  </si>
  <si>
    <t>% de l'alimentation considérée comme durable</t>
  </si>
  <si>
    <t>% de l'alimentation constituée de produits biologiques</t>
  </si>
  <si>
    <t>% de l'alimentation constituée de produits certifiés</t>
  </si>
  <si>
    <t>% de produits animaux de l'année étudiée comparativement à leur quantité lors de l'année de référence</t>
  </si>
  <si>
    <t>% de déplacements en responsabilité directe de l'organisateur réalisé en mobilité durable</t>
  </si>
  <si>
    <t>% des déplacements totaux réalisés en mobilité durable</t>
  </si>
  <si>
    <t>% de trajets (réalisables en moins de 5 heures porte à porte par d'autres moyens de transports) réalisés en avion au cours de l'année étudiée par rapport à ce même nombre au cours de l'année de référence</t>
  </si>
  <si>
    <t>% de réduction des déchets (hors déchets alimentaires) par rapport à l'année de référence</t>
  </si>
  <si>
    <t>% de réduction du plastique à usage unique mis en circulation (hors produits médicaux) par rapport à l'année de référence</t>
  </si>
  <si>
    <t>% de déchets (non alimentaires) recyclés ou valorisés (hors valorisation énergétique)</t>
  </si>
  <si>
    <t>% de déchets alimentaires non évités valorisés</t>
  </si>
  <si>
    <t>% des bénévoles et personnels formés aux consignes de tri sur site, en lien avec le gestionnaire et/ou la collectivité locale</t>
  </si>
  <si>
    <t>% de sponsors auxquels la Charte a été présentée</t>
  </si>
  <si>
    <t>% de sponsors engagés sur un ou plusieurs engagements</t>
  </si>
  <si>
    <t>L'engagement est atteint si la réponse est OUI en A25, A29 et G39</t>
  </si>
  <si>
    <t>L'engagement est atteint si la réponse est OUI en A26, A28, A30, A32 et A34</t>
  </si>
  <si>
    <t>1. Proportion de produits respectant la charte WWF - 80% de votre offre alimentaire est-elle durable ?(calculs automatiques)</t>
  </si>
  <si>
    <t>2. 30% de votre offre alimentaire est-elle constituée de produits biologiques ? (calculs automatiques)</t>
  </si>
  <si>
    <t>3. 30% de votre offre alimentaire est-elle constituée de produits certifiés ? (calculs automatiques)</t>
  </si>
  <si>
    <t>4. La part de produits animaux de votre offre alimentaire  (viandes, poissons, produits laitiers et œufs) a-t-elle été réduite de 50% par rapport à votre année de référence ?  (calculs automatiques)</t>
  </si>
  <si>
    <t>5. Un menu végétarien équilibré est-il proposé dans chaque offre de restauration (Oui/Non) ? - sélectionner la réponse adéquate dans le menu déroulant</t>
  </si>
  <si>
    <t>Insérer autant de sous-cases que de type de déchets en plastique à usage unique présent sur votre événement (liste à construire à partir de votre diagnostic déchets)
ex : bouteilles, gobelets, couverts, goodies, emballages, drapeaux….
La somme du poids ou volume de ces déchets devra correspondre au total inscrit en ligne 9</t>
  </si>
  <si>
    <t>2. Avez-vous réalisé une évaluation préalable de vos besoins réels ?  (réponse automatique selon données du tableau)</t>
  </si>
  <si>
    <t>1. Avez-vous pu récupérer l’ensemble des données de consommations des énergies et fluides ? (réponse automatique selon données du tableau)</t>
  </si>
  <si>
    <t>7. Avez-vous constaté une différence entre votre consommation et l’estimation de vos besoins réels ? (réponse automatique selon données du tableau)</t>
  </si>
  <si>
    <r>
      <t xml:space="preserve">Outil de calcul de l'atteinte de l'engagement 1. Alimentation durable 
</t>
    </r>
    <r>
      <rPr>
        <sz val="14"/>
        <color rgb="FF000000"/>
        <rFont val="Arial"/>
        <family val="2"/>
      </rPr>
      <t>(tel que formulé dans la V2 de la charte des organisateurs)</t>
    </r>
  </si>
  <si>
    <r>
      <t xml:space="preserve">Année en cours : 
</t>
    </r>
    <r>
      <rPr>
        <i/>
        <sz val="12"/>
        <color theme="0"/>
        <rFont val="Arial"/>
        <family val="2"/>
      </rPr>
      <t>(veuillez sélectionner dans le menu déroulant l'année correspondant aux chiffres indiqués dans ce document)</t>
    </r>
  </si>
  <si>
    <r>
      <t xml:space="preserve">TOTAL
(Nb trajets)
</t>
    </r>
    <r>
      <rPr>
        <i/>
        <sz val="11"/>
        <color theme="1"/>
        <rFont val="Arial"/>
        <family val="2"/>
      </rPr>
      <t>Calculs automatiques</t>
    </r>
  </si>
  <si>
    <r>
      <t>Nb de trajets des équipes d'organisation, collaborateurs, VIP, journalistes, bénévoles, spectateurs et sportifs qui sont</t>
    </r>
    <r>
      <rPr>
        <b/>
        <i/>
        <sz val="11"/>
        <color theme="1"/>
        <rFont val="Arial"/>
        <family val="2"/>
      </rPr>
      <t xml:space="preserve"> en responsabilité directe</t>
    </r>
    <r>
      <rPr>
        <i/>
        <sz val="11"/>
        <color theme="1"/>
        <rFont val="Arial"/>
        <family val="2"/>
      </rPr>
      <t xml:space="preserve"> de l’organisateur pour le choix du moyen de transport</t>
    </r>
  </si>
  <si>
    <r>
      <t>Nb de trajets des équipes d'organisation, collaborateurs, VIP, journalistes, bénévoles, spectateurs et sportifs qui ne sont</t>
    </r>
    <r>
      <rPr>
        <b/>
        <i/>
        <sz val="11"/>
        <color theme="1"/>
        <rFont val="Arial"/>
        <family val="2"/>
      </rPr>
      <t xml:space="preserve"> pas en responsabilité directe </t>
    </r>
    <r>
      <rPr>
        <i/>
        <sz val="11"/>
        <color theme="1"/>
        <rFont val="Arial"/>
        <family val="2"/>
      </rPr>
      <t>de l’organisateur pour le choix du moyen de transport</t>
    </r>
  </si>
  <si>
    <r>
      <t xml:space="preserve">Oui / Non 
</t>
    </r>
    <r>
      <rPr>
        <sz val="8"/>
        <color theme="1"/>
        <rFont val="Arial"/>
        <family val="2"/>
      </rPr>
      <t>(sélectionner oui si le moyen de transport n'était PAS de la responsabilité DIRECTE de l'organisateur)</t>
    </r>
  </si>
  <si>
    <r>
      <t xml:space="preserve">Nombre de leviers d'incitations utilisés 
</t>
    </r>
    <r>
      <rPr>
        <sz val="8"/>
        <color theme="1"/>
        <rFont val="Arial"/>
        <family val="2"/>
      </rPr>
      <t>pour chaque catégorie de public pour lesquels le choix du moyen de transport n'était PAS de la responsabilité DIRECTE de l'organisateur</t>
    </r>
  </si>
  <si>
    <r>
      <t xml:space="preserve">Commentaires 
</t>
    </r>
    <r>
      <rPr>
        <sz val="11"/>
        <color theme="1"/>
        <rFont val="Arial"/>
        <family val="2"/>
      </rPr>
      <t>(ex: leviers d'incitations utilisés, difficultées rencontrées…)</t>
    </r>
  </si>
  <si>
    <r>
      <t xml:space="preserve">Engagement atteint par catégorie de public (OK/NOK)
</t>
    </r>
    <r>
      <rPr>
        <i/>
        <sz val="11"/>
        <color theme="1"/>
        <rFont val="Arial"/>
        <family val="2"/>
      </rPr>
      <t>(calculs automatiques)</t>
    </r>
  </si>
  <si>
    <t>Outil de calcul de l'atteinte des engagements de la Charte des organisateurs</t>
  </si>
  <si>
    <t>Introduction à l'outil</t>
  </si>
  <si>
    <t>Synthèse</t>
  </si>
  <si>
    <r>
      <t xml:space="preserve">Etat de l'engagement 
</t>
    </r>
    <r>
      <rPr>
        <sz val="11"/>
        <color theme="1"/>
        <rFont val="Arial"/>
        <family val="2"/>
      </rPr>
      <t>(atteint = vert / non atteint = rouge)</t>
    </r>
  </si>
  <si>
    <r>
      <t xml:space="preserve">Année du calcul  </t>
    </r>
    <r>
      <rPr>
        <sz val="11"/>
        <color theme="1"/>
        <rFont val="Arial"/>
        <family val="2"/>
      </rPr>
      <t>(telle que renseignée dans l'onglet de chaque engagement)</t>
    </r>
  </si>
  <si>
    <r>
      <rPr>
        <b/>
        <sz val="12"/>
        <rFont val="Arial"/>
        <family val="2"/>
      </rPr>
      <t>Données à saisir</t>
    </r>
    <r>
      <rPr>
        <sz val="18"/>
        <color rgb="FFFFFFFF"/>
        <rFont val="Arial"/>
        <family val="2"/>
      </rPr>
      <t xml:space="preserve">
</t>
    </r>
    <r>
      <rPr>
        <sz val="11"/>
        <color rgb="FFFF0000"/>
        <rFont val="Arial"/>
        <family val="2"/>
      </rPr>
      <t>Attention, toutes les données doivent être renseignées dans la même unité (€HT, volume ou poids)</t>
    </r>
    <r>
      <rPr>
        <sz val="18"/>
        <color rgb="FFFF0000"/>
        <rFont val="Arial"/>
        <family val="2"/>
      </rPr>
      <t xml:space="preserve">
</t>
    </r>
    <r>
      <rPr>
        <sz val="11"/>
        <color rgb="FFFF0000"/>
        <rFont val="Arial"/>
        <family val="2"/>
      </rPr>
      <t>L'année N correspond à l'année de signature de la V2 de la Charte</t>
    </r>
  </si>
  <si>
    <r>
      <t xml:space="preserve">Outil de calcul de l'atteinte de l'Engagement 2. Mobilités durables
</t>
    </r>
    <r>
      <rPr>
        <sz val="14"/>
        <color theme="1"/>
        <rFont val="Arial"/>
        <family val="2"/>
      </rPr>
      <t>(tel que formulé dans la V2 de la charte des organisateurs)</t>
    </r>
  </si>
  <si>
    <r>
      <t xml:space="preserve">Outil de calcul de l'atteinte de l'Engagement 3. Déchets
</t>
    </r>
    <r>
      <rPr>
        <sz val="14"/>
        <color theme="1"/>
        <rFont val="Arial"/>
        <family val="2"/>
      </rPr>
      <t>(tel que formulé dans la V2 de la charte des organisateurs)</t>
    </r>
  </si>
  <si>
    <r>
      <t xml:space="preserve">Outil de calcul de l'atteinte de l'Engagement 5. Ressources
</t>
    </r>
    <r>
      <rPr>
        <sz val="14"/>
        <color theme="1"/>
        <rFont val="Arial"/>
        <family val="2"/>
      </rPr>
      <t>(tel que formulé dans la V2 de la charte des organisateurs)</t>
    </r>
  </si>
  <si>
    <r>
      <t xml:space="preserve">Outil de calcul de l'atteinte de l'Engagement 7. Sponsoring
</t>
    </r>
    <r>
      <rPr>
        <sz val="14"/>
        <color theme="1"/>
        <rFont val="Arial"/>
        <family val="2"/>
      </rPr>
      <t>(tel que formulé dans la V2 de la charte des organisateurs)</t>
    </r>
  </si>
  <si>
    <t>L'engagement est atteint si la réponse est OUI en A16, A18, A20, A22, A24, A26 et NON à A28 (ou si OUI en A28, OUI en A30)</t>
  </si>
  <si>
    <t>L'engagement est atteint si les cellules A93, A95, A97, A99 et A101 sont vertes</t>
  </si>
  <si>
    <r>
      <t xml:space="preserve">Déterminer l'atteinte à certains des engagements de la Charte (1, 2, 3, 5 et 6) nécessite quelques calculs. Cet outil les automatise. 
Pour plus de clarté sur son fonctionnement, certaines cellules sont pré-remplies avec des chiffres fictifs, n'hésitez pas à les modifier. 
Les cellules à remplir dans l'outil sont celles sur fond blanc et entourées d'une ligne rouge en pointillés. Les cellules non modifiables sont normalement protégées et les cellules de calculs automatiques sur fond bleu.
Une cellule verte indique que l'engagement N+4 est atteint. La non-atteinte des engagements (cellule orange) peut donc être parfaitement normal avant N+4
Pour les engagements nécessitant les données d'une année de référence, un tableau dédié (cellules sur fond gris) est proposé dans l'outil.
</t>
    </r>
    <r>
      <rPr>
        <sz val="11"/>
        <color rgb="FFFF0000"/>
        <rFont val="Arial"/>
        <family val="2"/>
      </rPr>
      <t>Pour éviter toute mauvaise manipulation, les onglets sont protégés par le mot de passe "Charte".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</si>
</sst>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1"/>
      <color theme="1"/>
      <name val="Calibri"/>
      <family val="2"/>
      <scheme val="minor"/>
    </font>
    <font>
      <sz val="11"/>
      <color rgb="FF000000"/>
      <name val="Calibri"/>
      <family val="2"/>
      <scheme val="minor"/>
    </font>
    <font>
      <i/>
      <sz val="8"/>
      <color rgb="FF000000"/>
      <name val="Arial"/>
      <family val="2"/>
    </font>
    <font>
      <b/>
      <sz val="9"/>
      <color rgb="FFD9D9D9"/>
      <name val="Arial"/>
      <family val="2"/>
    </font>
    <font>
      <sz val="9"/>
      <color rgb="FF000000"/>
      <name val="Arial"/>
      <family val="2"/>
    </font>
    <font>
      <u/>
      <sz val="11"/>
      <color rgb="FF000000"/>
      <name val="Arial"/>
      <family val="2"/>
    </font>
    <font>
      <b/>
      <sz val="10"/>
      <color rgb="FF000000"/>
      <name val="Arial"/>
      <family val="2"/>
    </font>
    <font>
      <i/>
      <sz val="9"/>
      <color rgb="FF000000"/>
      <name val="Arial"/>
      <family val="2"/>
    </font>
    <font>
      <b/>
      <u/>
      <sz val="11"/>
      <color rgb="FF000000"/>
      <name val="Arial"/>
      <family val="2"/>
    </font>
    <font>
      <b/>
      <u/>
      <sz val="13"/>
      <color rgb="FF000000"/>
      <name val="Arial"/>
      <family val="2"/>
    </font>
    <font>
      <u/>
      <sz val="9"/>
      <color rgb="FF000000"/>
      <name val="Arial"/>
      <family val="2"/>
    </font>
    <font>
      <i/>
      <sz val="10"/>
      <color rgb="FF000000"/>
      <name val="Arial"/>
      <family val="2"/>
    </font>
    <font>
      <sz val="9"/>
      <color theme="1" tint="0.34998626667073579"/>
      <name val="Arial"/>
      <family val="2"/>
    </font>
    <font>
      <b/>
      <sz val="9"/>
      <color theme="1"/>
      <name val="Arial"/>
      <family val="2"/>
    </font>
    <font>
      <b/>
      <sz val="14"/>
      <color rgb="FF000000"/>
      <name val="Arial"/>
      <family val="2"/>
    </font>
    <font>
      <sz val="14"/>
      <color rgb="FF000000"/>
      <name val="Arial"/>
      <family val="2"/>
    </font>
    <font>
      <sz val="11"/>
      <color theme="1"/>
      <name val="Arial"/>
      <family val="2"/>
    </font>
    <font>
      <b/>
      <sz val="11"/>
      <color theme="1"/>
      <name val="Arial"/>
      <family val="2"/>
    </font>
    <font>
      <i/>
      <sz val="11"/>
      <color theme="1"/>
      <name val="Arial"/>
      <family val="2"/>
    </font>
    <font>
      <sz val="11"/>
      <color rgb="FF000000"/>
      <name val="Arial"/>
      <family val="2"/>
    </font>
    <font>
      <sz val="18"/>
      <color rgb="FFFFFFFF"/>
      <name val="Arial"/>
      <family val="2"/>
    </font>
    <font>
      <b/>
      <sz val="11"/>
      <color rgb="FF000000"/>
      <name val="Arial"/>
      <family val="2"/>
    </font>
    <font>
      <b/>
      <sz val="8"/>
      <color rgb="FFD9D9D9"/>
      <name val="Arial"/>
      <family val="2"/>
    </font>
    <font>
      <sz val="11"/>
      <color rgb="FFD9D9D9"/>
      <name val="Arial"/>
      <family val="2"/>
    </font>
    <font>
      <i/>
      <sz val="10"/>
      <color theme="1" tint="0.34998626667073579"/>
      <name val="Arial"/>
      <family val="2"/>
    </font>
    <font>
      <sz val="6"/>
      <color theme="1" tint="0.34998626667073579"/>
      <name val="Arial"/>
      <family val="2"/>
    </font>
    <font>
      <i/>
      <sz val="8"/>
      <color theme="1" tint="0.34998626667073579"/>
      <name val="Arial"/>
      <family val="2"/>
    </font>
    <font>
      <b/>
      <sz val="14"/>
      <color theme="1"/>
      <name val="Arial"/>
      <family val="2"/>
    </font>
    <font>
      <i/>
      <sz val="11"/>
      <color rgb="FF000000"/>
      <name val="Arial"/>
      <family val="2"/>
    </font>
    <font>
      <b/>
      <sz val="12"/>
      <color theme="0"/>
      <name val="Arial"/>
      <family val="2"/>
    </font>
    <font>
      <i/>
      <sz val="12"/>
      <color theme="0"/>
      <name val="Arial"/>
      <family val="2"/>
    </font>
    <font>
      <b/>
      <sz val="20"/>
      <color theme="1"/>
      <name val="Arial"/>
      <family val="2"/>
    </font>
    <font>
      <sz val="12"/>
      <color rgb="FFFF0000"/>
      <name val="Arial"/>
      <family val="2"/>
    </font>
    <font>
      <sz val="11"/>
      <color rgb="FFFF0000"/>
      <name val="Arial"/>
      <family val="2"/>
    </font>
    <font>
      <i/>
      <sz val="11"/>
      <color rgb="FFFF0000"/>
      <name val="Arial"/>
      <family val="2"/>
    </font>
    <font>
      <b/>
      <i/>
      <sz val="11"/>
      <color theme="1"/>
      <name val="Arial"/>
      <family val="2"/>
    </font>
    <font>
      <sz val="8"/>
      <color theme="1"/>
      <name val="Arial"/>
      <family val="2"/>
    </font>
    <font>
      <b/>
      <sz val="12"/>
      <name val="Arial"/>
      <family val="2"/>
    </font>
    <font>
      <b/>
      <i/>
      <sz val="12"/>
      <name val="Arial"/>
      <family val="2"/>
    </font>
    <font>
      <b/>
      <sz val="12"/>
      <color theme="1"/>
      <name val="Arial"/>
      <family val="2"/>
    </font>
    <font>
      <b/>
      <sz val="11"/>
      <color theme="0"/>
      <name val="Arial"/>
      <family val="2"/>
    </font>
    <font>
      <sz val="18"/>
      <color theme="0"/>
      <name val="Arial"/>
      <family val="2"/>
    </font>
    <font>
      <sz val="12"/>
      <color rgb="FF000000"/>
      <name val="Arial"/>
      <family val="2"/>
    </font>
    <font>
      <i/>
      <sz val="9"/>
      <color theme="1"/>
      <name val="Arial"/>
      <family val="2"/>
    </font>
    <font>
      <sz val="18"/>
      <color rgb="FFFF0000"/>
      <name val="Arial"/>
      <family val="2"/>
    </font>
    <font>
      <sz val="14"/>
      <color theme="1"/>
      <name val="Arial"/>
      <family val="2"/>
    </font>
  </fonts>
  <fills count="1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rgb="FF8EA9DB"/>
        <bgColor rgb="FF8EA9DB"/>
      </patternFill>
    </fill>
    <fill>
      <patternFill patternType="solid">
        <fgColor rgb="FFF3F3F3"/>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rgb="FF666666"/>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1"/>
        <bgColor indexed="64"/>
      </patternFill>
    </fill>
    <fill>
      <patternFill patternType="solid">
        <fgColor theme="1" tint="4.9989318521683403E-2"/>
        <bgColor indexed="64"/>
      </patternFill>
    </fill>
    <fill>
      <patternFill patternType="solid">
        <fgColor rgb="FFFF5050"/>
        <bgColor indexed="64"/>
      </patternFill>
    </fill>
    <fill>
      <patternFill patternType="solid">
        <fgColor rgb="FF8EA9DB"/>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indexed="64"/>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hair">
        <color rgb="FFFF0000"/>
      </left>
      <right style="hair">
        <color rgb="FFFF0000"/>
      </right>
      <top style="hair">
        <color rgb="FFFF0000"/>
      </top>
      <bottom style="hair">
        <color rgb="FFFF0000"/>
      </bottom>
      <diagonal/>
    </border>
    <border>
      <left style="hair">
        <color indexed="64"/>
      </left>
      <right style="hair">
        <color indexed="64"/>
      </right>
      <top/>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hair">
        <color rgb="FFFF0000"/>
      </left>
      <right/>
      <top/>
      <bottom/>
      <diagonal/>
    </border>
    <border>
      <left/>
      <right style="hair">
        <color rgb="FFFF0000"/>
      </right>
      <top/>
      <bottom/>
      <diagonal/>
    </border>
  </borders>
  <cellStyleXfs count="2">
    <xf numFmtId="0" fontId="0" fillId="0" borderId="0"/>
    <xf numFmtId="0" fontId="1" fillId="0" borderId="0"/>
  </cellStyleXfs>
  <cellXfs count="171">
    <xf numFmtId="0" fontId="0" fillId="0" borderId="0" xfId="0"/>
    <xf numFmtId="0" fontId="4" fillId="0" borderId="0" xfId="1" applyFont="1" applyAlignment="1">
      <alignment horizontal="left" vertical="center" wrapText="1"/>
    </xf>
    <xf numFmtId="0" fontId="5" fillId="0" borderId="0" xfId="1" applyFont="1" applyAlignment="1">
      <alignment horizontal="left" vertical="center" wrapText="1"/>
    </xf>
    <xf numFmtId="0" fontId="6" fillId="0" borderId="0" xfId="1" applyFont="1" applyAlignment="1">
      <alignment vertical="center" wrapText="1"/>
    </xf>
    <xf numFmtId="0" fontId="7" fillId="0" borderId="0" xfId="1" applyFont="1" applyAlignment="1">
      <alignment horizontal="left" vertical="center" wrapText="1"/>
    </xf>
    <xf numFmtId="0" fontId="8" fillId="0" borderId="0" xfId="1" applyFont="1" applyAlignment="1">
      <alignment horizontal="left" vertical="center" wrapText="1"/>
    </xf>
    <xf numFmtId="0" fontId="9" fillId="0" borderId="0" xfId="1" applyFont="1" applyAlignment="1">
      <alignment horizontal="left" vertical="center" wrapText="1"/>
    </xf>
    <xf numFmtId="0" fontId="10" fillId="0" borderId="0" xfId="1" applyFont="1" applyAlignment="1">
      <alignment horizontal="left" vertical="center" wrapText="1"/>
    </xf>
    <xf numFmtId="0" fontId="13" fillId="10" borderId="12"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23" xfId="0" applyFont="1" applyFill="1" applyBorder="1" applyAlignment="1">
      <alignment horizontal="center" vertical="center" wrapText="1"/>
    </xf>
    <xf numFmtId="0" fontId="3" fillId="0" borderId="0" xfId="1" applyFont="1" applyAlignment="1">
      <alignment horizontal="center" vertical="center" wrapText="1"/>
    </xf>
    <xf numFmtId="0" fontId="14" fillId="0" borderId="0" xfId="1" applyFont="1" applyAlignment="1">
      <alignment vertical="center" wrapText="1"/>
    </xf>
    <xf numFmtId="0" fontId="16" fillId="0" borderId="0" xfId="0" applyFont="1"/>
    <xf numFmtId="0" fontId="17" fillId="12" borderId="1" xfId="0" applyFont="1" applyFill="1" applyBorder="1" applyAlignment="1">
      <alignment horizontal="center" vertical="center"/>
    </xf>
    <xf numFmtId="0" fontId="17" fillId="12" borderId="1" xfId="0" applyFont="1" applyFill="1" applyBorder="1" applyAlignment="1">
      <alignment horizontal="center" vertical="center" wrapText="1"/>
    </xf>
    <xf numFmtId="0" fontId="16" fillId="0" borderId="1" xfId="0" applyFont="1" applyBorder="1" applyAlignment="1">
      <alignment horizontal="right" vertical="center"/>
    </xf>
    <xf numFmtId="0" fontId="16" fillId="15" borderId="1" xfId="0" applyFont="1" applyFill="1" applyBorder="1" applyAlignment="1">
      <alignment horizontal="center" vertical="center"/>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18" fillId="15" borderId="1" xfId="0" applyFont="1" applyFill="1" applyBorder="1" applyAlignment="1">
      <alignment horizontal="center" vertical="center"/>
    </xf>
    <xf numFmtId="0" fontId="19" fillId="0" borderId="0" xfId="1" applyFont="1" applyAlignment="1">
      <alignment vertical="center" wrapText="1"/>
    </xf>
    <xf numFmtId="0" fontId="19" fillId="0" borderId="0" xfId="1" applyFont="1"/>
    <xf numFmtId="0" fontId="21" fillId="0" borderId="0" xfId="1" applyFont="1" applyAlignment="1">
      <alignment horizontal="center" vertical="center" wrapText="1"/>
    </xf>
    <xf numFmtId="0" fontId="21" fillId="11" borderId="0" xfId="1" applyFont="1" applyFill="1" applyAlignment="1">
      <alignment horizontal="center" vertical="center" wrapText="1"/>
    </xf>
    <xf numFmtId="1" fontId="19" fillId="0" borderId="0" xfId="1" applyNumberFormat="1" applyFont="1" applyAlignment="1">
      <alignment horizontal="center" wrapText="1"/>
    </xf>
    <xf numFmtId="0" fontId="23" fillId="0" borderId="0" xfId="1" applyFont="1" applyAlignment="1">
      <alignment horizontal="center" wrapText="1"/>
    </xf>
    <xf numFmtId="1" fontId="19" fillId="11" borderId="0" xfId="1" applyNumberFormat="1" applyFont="1" applyFill="1" applyAlignment="1">
      <alignment horizontal="center"/>
    </xf>
    <xf numFmtId="1" fontId="19" fillId="0" borderId="31" xfId="1" applyNumberFormat="1" applyFont="1" applyBorder="1" applyAlignment="1">
      <alignment horizontal="center" vertical="center" wrapText="1"/>
    </xf>
    <xf numFmtId="1" fontId="19" fillId="11" borderId="31" xfId="1" applyNumberFormat="1" applyFont="1" applyFill="1" applyBorder="1" applyAlignment="1">
      <alignment horizontal="center" vertical="center" wrapText="1"/>
    </xf>
    <xf numFmtId="1" fontId="19" fillId="0" borderId="0" xfId="1" applyNumberFormat="1" applyFont="1" applyAlignment="1">
      <alignment horizontal="center" vertical="center" wrapText="1"/>
    </xf>
    <xf numFmtId="0" fontId="23" fillId="0" borderId="0" xfId="1" applyFont="1" applyAlignment="1">
      <alignment horizontal="center" vertical="center" wrapText="1"/>
    </xf>
    <xf numFmtId="1" fontId="19" fillId="11" borderId="0" xfId="1" applyNumberFormat="1" applyFont="1" applyFill="1" applyAlignment="1">
      <alignment horizontal="center" vertical="center" wrapText="1"/>
    </xf>
    <xf numFmtId="0" fontId="19" fillId="0" borderId="0" xfId="1" applyFont="1" applyAlignment="1">
      <alignment horizontal="left" vertical="center"/>
    </xf>
    <xf numFmtId="1" fontId="19" fillId="0" borderId="0" xfId="1" applyNumberFormat="1" applyFont="1" applyAlignment="1">
      <alignment horizontal="center" vertical="center"/>
    </xf>
    <xf numFmtId="0" fontId="23" fillId="0" borderId="0" xfId="1" applyFont="1" applyAlignment="1">
      <alignment horizontal="center" vertical="center"/>
    </xf>
    <xf numFmtId="1" fontId="19" fillId="11" borderId="0" xfId="1" applyNumberFormat="1" applyFont="1" applyFill="1" applyAlignment="1">
      <alignment horizontal="center" vertical="center"/>
    </xf>
    <xf numFmtId="0" fontId="17" fillId="10" borderId="0" xfId="0" applyFont="1" applyFill="1" applyAlignment="1">
      <alignment horizontal="center" vertical="center" wrapText="1"/>
    </xf>
    <xf numFmtId="0" fontId="23" fillId="0" borderId="0" xfId="1" applyFont="1" applyAlignment="1">
      <alignment horizontal="center"/>
    </xf>
    <xf numFmtId="1" fontId="19" fillId="0" borderId="0" xfId="1" applyNumberFormat="1" applyFont="1"/>
    <xf numFmtId="0" fontId="24" fillId="0" borderId="0" xfId="1" applyFont="1" applyAlignment="1">
      <alignment horizontal="center" wrapText="1"/>
    </xf>
    <xf numFmtId="0" fontId="25" fillId="0" borderId="0" xfId="1" applyFont="1" applyAlignment="1">
      <alignment horizontal="center" vertical="center" wrapText="1"/>
    </xf>
    <xf numFmtId="0" fontId="17" fillId="0" borderId="0" xfId="0" applyFont="1" applyBorder="1" applyAlignment="1">
      <alignment vertical="center"/>
    </xf>
    <xf numFmtId="0" fontId="17" fillId="0" borderId="0" xfId="0" applyFont="1" applyBorder="1" applyAlignment="1"/>
    <xf numFmtId="0" fontId="17" fillId="0" borderId="0" xfId="0" applyFont="1" applyAlignment="1"/>
    <xf numFmtId="9" fontId="19" fillId="14" borderId="0" xfId="1" applyNumberFormat="1" applyFont="1" applyFill="1" applyAlignment="1">
      <alignment horizontal="center" vertical="center"/>
    </xf>
    <xf numFmtId="0" fontId="26" fillId="0" borderId="0" xfId="1" applyFont="1" applyAlignment="1">
      <alignment vertical="center" wrapText="1"/>
    </xf>
    <xf numFmtId="0" fontId="29" fillId="13" borderId="0" xfId="0" applyFont="1" applyFill="1" applyAlignment="1">
      <alignment horizontal="center" vertical="center" wrapText="1"/>
    </xf>
    <xf numFmtId="0" fontId="33" fillId="0" borderId="0" xfId="0" applyFont="1" applyAlignment="1">
      <alignment horizontal="center" vertical="center" wrapText="1"/>
    </xf>
    <xf numFmtId="0" fontId="34"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16" fillId="11" borderId="7" xfId="0" applyFont="1" applyFill="1" applyBorder="1" applyAlignment="1">
      <alignment horizontal="center" vertical="center"/>
    </xf>
    <xf numFmtId="0" fontId="17" fillId="11" borderId="8" xfId="0" applyFont="1" applyFill="1" applyBorder="1" applyAlignment="1">
      <alignment horizontal="center" vertical="center" wrapText="1"/>
    </xf>
    <xf numFmtId="0" fontId="16" fillId="11" borderId="9" xfId="0" applyFont="1" applyFill="1" applyBorder="1" applyAlignment="1">
      <alignment horizontal="center" vertical="center"/>
    </xf>
    <xf numFmtId="0" fontId="16" fillId="11" borderId="10" xfId="0" applyFont="1" applyFill="1" applyBorder="1" applyAlignment="1">
      <alignment horizontal="center" vertical="center"/>
    </xf>
    <xf numFmtId="0" fontId="17" fillId="0" borderId="0" xfId="0" applyFont="1" applyAlignment="1">
      <alignment horizontal="center" vertical="center" wrapText="1"/>
    </xf>
    <xf numFmtId="0" fontId="16" fillId="0" borderId="0" xfId="0" applyFont="1" applyAlignment="1">
      <alignment horizontal="center" vertical="center"/>
    </xf>
    <xf numFmtId="0" fontId="34" fillId="10" borderId="4" xfId="0" applyFont="1" applyFill="1" applyBorder="1" applyAlignment="1">
      <alignment horizontal="center" vertical="center" wrapText="1"/>
    </xf>
    <xf numFmtId="0" fontId="17" fillId="10" borderId="5" xfId="0"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23" xfId="0" applyFont="1" applyFill="1" applyBorder="1" applyAlignment="1">
      <alignment horizontal="center" vertical="center" wrapText="1"/>
    </xf>
    <xf numFmtId="0" fontId="16" fillId="10" borderId="9" xfId="0" applyFont="1" applyFill="1" applyBorder="1" applyAlignment="1">
      <alignment horizontal="center" vertical="center"/>
    </xf>
    <xf numFmtId="0" fontId="17" fillId="10" borderId="1" xfId="0" applyFont="1" applyFill="1" applyBorder="1" applyAlignment="1">
      <alignment horizontal="center" vertical="center" wrapText="1"/>
    </xf>
    <xf numFmtId="0" fontId="17" fillId="10" borderId="25" xfId="0" applyFont="1" applyFill="1" applyBorder="1" applyAlignment="1">
      <alignment horizontal="center" vertical="center" wrapText="1"/>
    </xf>
    <xf numFmtId="0" fontId="16" fillId="10" borderId="8" xfId="0" applyFont="1" applyFill="1" applyBorder="1" applyAlignment="1">
      <alignment vertical="center" wrapText="1"/>
    </xf>
    <xf numFmtId="0" fontId="16" fillId="10" borderId="10" xfId="0" applyFont="1" applyFill="1" applyBorder="1" applyAlignment="1">
      <alignment horizontal="center" vertical="center"/>
    </xf>
    <xf numFmtId="0" fontId="16" fillId="10" borderId="2" xfId="0" applyFont="1" applyFill="1" applyBorder="1" applyAlignment="1">
      <alignment vertical="center" wrapText="1"/>
    </xf>
    <xf numFmtId="0" fontId="16" fillId="10" borderId="23" xfId="0" applyFont="1" applyFill="1" applyBorder="1" applyAlignment="1">
      <alignment horizontal="center" vertical="center"/>
    </xf>
    <xf numFmtId="0" fontId="27" fillId="0" borderId="0" xfId="0" applyFont="1" applyAlignment="1">
      <alignment horizontal="center" vertical="center"/>
    </xf>
    <xf numFmtId="0" fontId="16" fillId="0" borderId="0" xfId="0" applyFont="1" applyAlignment="1">
      <alignment vertical="center" wrapText="1"/>
    </xf>
    <xf numFmtId="9" fontId="21" fillId="0" borderId="1" xfId="1" applyNumberFormat="1" applyFont="1" applyBorder="1" applyAlignment="1">
      <alignment horizontal="center" vertical="center"/>
    </xf>
    <xf numFmtId="1" fontId="17" fillId="10" borderId="1" xfId="0" applyNumberFormat="1" applyFont="1" applyFill="1" applyBorder="1" applyAlignment="1">
      <alignment horizontal="center" vertical="center" wrapText="1"/>
    </xf>
    <xf numFmtId="0" fontId="39" fillId="0" borderId="0" xfId="0" applyFont="1" applyAlignment="1">
      <alignment horizontal="center" vertical="center"/>
    </xf>
    <xf numFmtId="0" fontId="31" fillId="0" borderId="0" xfId="0" applyFont="1" applyAlignment="1">
      <alignment vertical="center" wrapText="1"/>
    </xf>
    <xf numFmtId="0" fontId="41" fillId="8" borderId="1" xfId="0" applyFont="1" applyFill="1" applyBorder="1" applyAlignment="1">
      <alignment horizontal="center" vertical="center"/>
    </xf>
    <xf numFmtId="0" fontId="17" fillId="11" borderId="25"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35" fillId="10" borderId="2" xfId="0" applyFont="1" applyFill="1" applyBorder="1" applyAlignment="1">
      <alignment horizontal="center" vertical="center" wrapText="1"/>
    </xf>
    <xf numFmtId="0" fontId="26" fillId="0" borderId="0" xfId="1" applyFont="1" applyAlignment="1">
      <alignment horizontal="center" vertical="center" wrapText="1"/>
    </xf>
    <xf numFmtId="0" fontId="17" fillId="0" borderId="0" xfId="0" applyFont="1"/>
    <xf numFmtId="0" fontId="17" fillId="0" borderId="0" xfId="0" applyFont="1" applyAlignment="1">
      <alignment vertical="center"/>
    </xf>
    <xf numFmtId="0" fontId="17" fillId="0" borderId="32" xfId="0" applyFont="1" applyBorder="1" applyAlignment="1">
      <alignment horizontal="left"/>
    </xf>
    <xf numFmtId="0" fontId="17" fillId="0" borderId="0" xfId="0" applyFont="1" applyAlignment="1">
      <alignment horizontal="left"/>
    </xf>
    <xf numFmtId="0" fontId="19" fillId="10" borderId="29" xfId="0"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42" fillId="10" borderId="18" xfId="0" applyFont="1" applyFill="1" applyBorder="1" applyAlignment="1">
      <alignment horizontal="center" vertical="center" wrapText="1"/>
    </xf>
    <xf numFmtId="0" fontId="16" fillId="0" borderId="31" xfId="0" applyFont="1" applyBorder="1" applyAlignment="1">
      <alignment vertical="center" wrapText="1"/>
    </xf>
    <xf numFmtId="0" fontId="16" fillId="9" borderId="28" xfId="0" applyFont="1" applyFill="1" applyBorder="1" applyAlignment="1">
      <alignment vertical="center" wrapText="1"/>
    </xf>
    <xf numFmtId="0" fontId="16" fillId="9" borderId="30" xfId="0" applyFont="1" applyFill="1" applyBorder="1" applyAlignment="1">
      <alignment vertical="center" wrapText="1"/>
    </xf>
    <xf numFmtId="0" fontId="17" fillId="10" borderId="15" xfId="0" applyFont="1" applyFill="1" applyBorder="1" applyAlignment="1">
      <alignment horizontal="center" vertical="center" wrapText="1"/>
    </xf>
    <xf numFmtId="0" fontId="16" fillId="0" borderId="31" xfId="0" applyFont="1" applyBorder="1" applyAlignment="1">
      <alignment vertical="top" wrapText="1"/>
    </xf>
    <xf numFmtId="0" fontId="16" fillId="0" borderId="31" xfId="0" applyFont="1" applyBorder="1" applyAlignment="1">
      <alignment horizontal="center" vertical="center" wrapText="1"/>
    </xf>
    <xf numFmtId="0" fontId="16" fillId="0" borderId="31" xfId="0" applyFont="1" applyBorder="1" applyAlignment="1">
      <alignment horizontal="center" vertical="top" wrapText="1"/>
    </xf>
    <xf numFmtId="0" fontId="16" fillId="0" borderId="0" xfId="0" applyFont="1" applyAlignment="1">
      <alignment vertical="center"/>
    </xf>
    <xf numFmtId="0" fontId="17" fillId="10" borderId="1" xfId="0" applyFont="1" applyFill="1" applyBorder="1" applyAlignment="1">
      <alignment horizontal="center" vertical="center"/>
    </xf>
    <xf numFmtId="0" fontId="16" fillId="10" borderId="1" xfId="0" applyFont="1" applyFill="1" applyBorder="1" applyAlignment="1">
      <alignment horizontal="center" vertical="center"/>
    </xf>
    <xf numFmtId="0" fontId="17" fillId="2" borderId="31" xfId="0" applyFont="1" applyFill="1" applyBorder="1" applyAlignment="1">
      <alignment horizontal="center" vertical="center" wrapText="1"/>
    </xf>
    <xf numFmtId="0" fontId="17" fillId="10" borderId="31" xfId="0" applyFont="1" applyFill="1" applyBorder="1" applyAlignment="1">
      <alignment horizontal="center" vertical="center" wrapText="1"/>
    </xf>
    <xf numFmtId="164" fontId="17" fillId="1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9" fontId="21" fillId="0" borderId="31" xfId="1" applyNumberFormat="1" applyFont="1" applyBorder="1" applyAlignment="1">
      <alignment horizontal="center" vertical="center"/>
    </xf>
    <xf numFmtId="0" fontId="14" fillId="0" borderId="3" xfId="1" applyFont="1" applyBorder="1" applyAlignment="1">
      <alignment horizontal="center" vertical="center" wrapText="1"/>
    </xf>
    <xf numFmtId="0" fontId="14" fillId="0" borderId="0" xfId="1" applyFont="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37" fillId="16" borderId="1" xfId="1" applyFont="1" applyFill="1" applyBorder="1" applyAlignment="1">
      <alignment horizontal="center" vertical="center" wrapText="1"/>
    </xf>
    <xf numFmtId="0" fontId="38" fillId="16" borderId="1" xfId="1" applyFont="1" applyFill="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0" xfId="1" applyFont="1" applyAlignment="1">
      <alignment horizontal="center" vertical="center" wrapText="1"/>
    </xf>
    <xf numFmtId="0" fontId="39" fillId="0" borderId="0" xfId="0" applyFont="1" applyAlignment="1">
      <alignment horizontal="center" vertical="center"/>
    </xf>
    <xf numFmtId="0" fontId="29" fillId="4" borderId="0" xfId="0" applyFont="1" applyFill="1" applyAlignment="1">
      <alignment horizontal="center" vertical="center" wrapText="1"/>
    </xf>
    <xf numFmtId="0" fontId="28" fillId="0" borderId="0" xfId="1" applyFont="1" applyAlignment="1">
      <alignment horizontal="center"/>
    </xf>
    <xf numFmtId="0" fontId="29" fillId="13" borderId="0" xfId="0" applyFont="1" applyFill="1" applyAlignment="1">
      <alignment horizontal="right" vertical="center" wrapText="1"/>
    </xf>
    <xf numFmtId="0" fontId="20" fillId="5" borderId="0" xfId="1" applyFont="1" applyFill="1" applyAlignment="1">
      <alignment horizontal="center" wrapText="1"/>
    </xf>
    <xf numFmtId="0" fontId="37" fillId="5" borderId="0" xfId="1" applyFont="1" applyFill="1" applyAlignment="1">
      <alignment horizontal="center" vertical="center"/>
    </xf>
    <xf numFmtId="0" fontId="22" fillId="0" borderId="0" xfId="1" applyFont="1" applyAlignment="1">
      <alignment horizontal="center" vertical="center" wrapText="1"/>
    </xf>
    <xf numFmtId="0" fontId="2" fillId="0" borderId="0" xfId="1" applyFont="1" applyAlignment="1">
      <alignment horizontal="center" vertical="center" wrapText="1"/>
    </xf>
    <xf numFmtId="0" fontId="26" fillId="0" borderId="0" xfId="1" applyFont="1" applyBorder="1" applyAlignment="1">
      <alignment horizontal="left" vertical="center" wrapText="1"/>
    </xf>
    <xf numFmtId="0" fontId="26" fillId="0" borderId="3" xfId="1" applyFont="1" applyBorder="1" applyAlignment="1">
      <alignment horizontal="center" vertical="center" wrapText="1"/>
    </xf>
    <xf numFmtId="0" fontId="26" fillId="0" borderId="0" xfId="1" applyFont="1" applyBorder="1" applyAlignment="1">
      <alignment horizontal="center" vertical="center" wrapText="1"/>
    </xf>
    <xf numFmtId="0" fontId="18" fillId="10" borderId="3" xfId="0" applyFont="1" applyFill="1" applyBorder="1" applyAlignment="1">
      <alignment horizontal="center" vertical="center" wrapText="1"/>
    </xf>
    <xf numFmtId="0" fontId="18" fillId="10" borderId="0" xfId="0" applyFont="1" applyFill="1" applyAlignment="1">
      <alignment horizontal="center" vertical="center" wrapText="1"/>
    </xf>
    <xf numFmtId="0" fontId="18" fillId="10" borderId="7" xfId="0" applyFont="1" applyFill="1" applyBorder="1" applyAlignment="1">
      <alignment horizontal="center" vertical="center" wrapText="1"/>
    </xf>
    <xf numFmtId="0" fontId="17" fillId="0" borderId="0" xfId="0" applyFont="1" applyAlignment="1">
      <alignment horizontal="left" vertical="center" wrapText="1"/>
    </xf>
    <xf numFmtId="0" fontId="17" fillId="10" borderId="4" xfId="0" applyFont="1" applyFill="1" applyBorder="1" applyAlignment="1">
      <alignment horizontal="center" vertical="center" wrapText="1"/>
    </xf>
    <xf numFmtId="0" fontId="17" fillId="10" borderId="5" xfId="0"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8" fillId="0" borderId="0" xfId="0" applyFont="1" applyAlignment="1">
      <alignment horizontal="center" vertical="center" wrapText="1"/>
    </xf>
    <xf numFmtId="0" fontId="17" fillId="10" borderId="1" xfId="0" applyFont="1" applyFill="1" applyBorder="1" applyAlignment="1">
      <alignment horizontal="left" vertical="center" wrapText="1"/>
    </xf>
    <xf numFmtId="0" fontId="17" fillId="10" borderId="24" xfId="0" applyFont="1" applyFill="1" applyBorder="1" applyAlignment="1">
      <alignment horizontal="left" vertical="center" wrapText="1"/>
    </xf>
    <xf numFmtId="0" fontId="26" fillId="0" borderId="3" xfId="1" applyFont="1" applyBorder="1" applyAlignment="1">
      <alignment horizontal="left" vertical="center" wrapText="1"/>
    </xf>
    <xf numFmtId="0" fontId="26" fillId="0" borderId="0" xfId="1" applyFont="1" applyAlignment="1">
      <alignment horizontal="left" vertical="center" wrapText="1"/>
    </xf>
    <xf numFmtId="0" fontId="27" fillId="0" borderId="0" xfId="0" applyFont="1" applyAlignment="1">
      <alignment horizontal="center" vertical="center" wrapText="1"/>
    </xf>
    <xf numFmtId="0" fontId="32" fillId="5" borderId="0" xfId="1" applyFont="1" applyFill="1" applyAlignment="1">
      <alignment horizontal="center" vertical="center" wrapText="1"/>
    </xf>
    <xf numFmtId="0" fontId="18" fillId="11" borderId="3" xfId="0" applyFont="1" applyFill="1" applyBorder="1" applyAlignment="1">
      <alignment horizontal="center" vertical="center" wrapText="1"/>
    </xf>
    <xf numFmtId="0" fontId="18" fillId="11" borderId="0" xfId="0" applyFont="1" applyFill="1" applyAlignment="1">
      <alignment horizontal="center" vertical="center" wrapText="1"/>
    </xf>
    <xf numFmtId="0" fontId="18" fillId="11" borderId="7" xfId="0" applyFont="1" applyFill="1" applyBorder="1" applyAlignment="1">
      <alignment horizontal="center" vertical="center" wrapText="1"/>
    </xf>
    <xf numFmtId="0" fontId="16" fillId="0" borderId="0" xfId="0" applyFont="1" applyAlignment="1">
      <alignment horizontal="center"/>
    </xf>
    <xf numFmtId="0" fontId="11" fillId="6" borderId="26"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27" xfId="0" applyFont="1" applyFill="1" applyBorder="1" applyAlignment="1">
      <alignment horizontal="center" vertical="center" wrapText="1"/>
    </xf>
    <xf numFmtId="0" fontId="40" fillId="8" borderId="1" xfId="0" applyFont="1" applyFill="1" applyBorder="1" applyAlignment="1">
      <alignment horizontal="center" wrapText="1"/>
    </xf>
    <xf numFmtId="0" fontId="40" fillId="8" borderId="1" xfId="0" applyFont="1" applyFill="1" applyBorder="1" applyAlignment="1">
      <alignment horizontal="center"/>
    </xf>
    <xf numFmtId="0" fontId="17" fillId="0" borderId="0" xfId="0" applyFont="1" applyAlignment="1">
      <alignment horizontal="left" vertical="center"/>
    </xf>
    <xf numFmtId="0" fontId="17" fillId="0" borderId="0" xfId="0" applyFont="1" applyAlignment="1">
      <alignment horizontal="left"/>
    </xf>
    <xf numFmtId="0" fontId="27" fillId="0" borderId="0" xfId="0" applyFont="1" applyAlignment="1">
      <alignment horizontal="center" vertical="center"/>
    </xf>
    <xf numFmtId="0" fontId="18" fillId="0" borderId="0" xfId="0" applyFont="1" applyAlignment="1">
      <alignment horizontal="center"/>
    </xf>
    <xf numFmtId="0" fontId="34" fillId="0" borderId="0" xfId="0" applyFont="1" applyAlignment="1">
      <alignment horizontal="center" vertical="center" wrapText="1"/>
    </xf>
    <xf numFmtId="0" fontId="34" fillId="0" borderId="17" xfId="0" applyFont="1" applyBorder="1" applyAlignment="1">
      <alignment horizontal="center" vertical="center" wrapText="1"/>
    </xf>
    <xf numFmtId="0" fontId="17" fillId="10" borderId="2" xfId="0" applyFont="1" applyFill="1" applyBorder="1" applyAlignment="1">
      <alignment horizontal="center" vertical="center" wrapText="1"/>
    </xf>
    <xf numFmtId="0" fontId="17" fillId="10" borderId="22" xfId="0" applyFont="1" applyFill="1" applyBorder="1" applyAlignment="1">
      <alignment horizontal="center" vertical="center" wrapText="1"/>
    </xf>
    <xf numFmtId="0" fontId="17" fillId="10" borderId="23" xfId="0" applyFont="1" applyFill="1" applyBorder="1" applyAlignment="1">
      <alignment horizontal="center" vertical="center" wrapText="1"/>
    </xf>
    <xf numFmtId="0" fontId="17" fillId="10" borderId="1" xfId="0" applyFont="1" applyFill="1" applyBorder="1" applyAlignment="1">
      <alignment horizontal="center" vertical="center"/>
    </xf>
    <xf numFmtId="0" fontId="17" fillId="10" borderId="16"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17" fillId="10" borderId="33" xfId="0" applyFont="1" applyFill="1" applyBorder="1" applyAlignment="1">
      <alignment horizontal="center" vertical="center" wrapText="1"/>
    </xf>
    <xf numFmtId="0" fontId="17" fillId="10" borderId="34" xfId="0" applyFont="1" applyFill="1" applyBorder="1" applyAlignment="1">
      <alignment horizontal="center" vertical="center" wrapText="1"/>
    </xf>
    <xf numFmtId="0" fontId="17" fillId="10" borderId="23" xfId="0" applyFont="1" applyFill="1" applyBorder="1" applyAlignment="1">
      <alignment horizontal="center" vertical="center"/>
    </xf>
    <xf numFmtId="0" fontId="43" fillId="3" borderId="0" xfId="0" applyFont="1" applyFill="1" applyAlignment="1">
      <alignment horizontal="center" vertical="center" wrapText="1"/>
    </xf>
    <xf numFmtId="0" fontId="17" fillId="10" borderId="14" xfId="0" applyFont="1" applyFill="1" applyBorder="1" applyAlignment="1">
      <alignment horizontal="center" vertical="center" wrapText="1"/>
    </xf>
  </cellXfs>
  <cellStyles count="2">
    <cellStyle name="Normal" xfId="0" builtinId="0"/>
    <cellStyle name="Normal 2" xfId="1"/>
  </cellStyles>
  <dxfs count="91">
    <dxf>
      <fill>
        <patternFill>
          <bgColor theme="5" tint="0.39994506668294322"/>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39994506668294322"/>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39994506668294322"/>
        </patternFill>
      </fill>
    </dxf>
    <dxf>
      <fill>
        <patternFill>
          <bgColor theme="5" tint="0.39994506668294322"/>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39994506668294322"/>
        </patternFill>
      </fill>
    </dxf>
    <dxf>
      <fill>
        <patternFill>
          <bgColor theme="5" tint="0.39994506668294322"/>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ont>
        <color rgb="FF9C0006"/>
        <name val="Calibri"/>
      </font>
      <fill>
        <patternFill patternType="solid">
          <fgColor rgb="FFFFC7CE"/>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5050"/>
      <color rgb="FFCCCCFF"/>
      <color rgb="FFCC92FF"/>
      <color rgb="FFCCA4FF"/>
      <color rgb="FFCC66FF"/>
      <color rgb="FF9999FF"/>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762001</xdr:colOff>
      <xdr:row>11</xdr:row>
      <xdr:rowOff>26487</xdr:rowOff>
    </xdr:from>
    <xdr:ext cx="8194423" cy="937629"/>
    <xdr:sp macro="" textlink="">
      <xdr:nvSpPr>
        <xdr:cNvPr id="2" name="Rectangle 1"/>
        <xdr:cNvSpPr/>
      </xdr:nvSpPr>
      <xdr:spPr>
        <a:xfrm rot="19692427">
          <a:off x="762001" y="4131762"/>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oneCellAnchor>
    <xdr:from>
      <xdr:col>0</xdr:col>
      <xdr:colOff>1400175</xdr:colOff>
      <xdr:row>53</xdr:row>
      <xdr:rowOff>0</xdr:rowOff>
    </xdr:from>
    <xdr:ext cx="8194423" cy="937629"/>
    <xdr:sp macro="" textlink="">
      <xdr:nvSpPr>
        <xdr:cNvPr id="3" name="Rectangle 2"/>
        <xdr:cNvSpPr/>
      </xdr:nvSpPr>
      <xdr:spPr>
        <a:xfrm rot="19692427">
          <a:off x="1400175" y="12277725"/>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oneCellAnchor>
    <xdr:from>
      <xdr:col>0</xdr:col>
      <xdr:colOff>1238251</xdr:colOff>
      <xdr:row>95</xdr:row>
      <xdr:rowOff>28574</xdr:rowOff>
    </xdr:from>
    <xdr:ext cx="8194423" cy="937629"/>
    <xdr:sp macro="" textlink="">
      <xdr:nvSpPr>
        <xdr:cNvPr id="4" name="Rectangle 3"/>
        <xdr:cNvSpPr/>
      </xdr:nvSpPr>
      <xdr:spPr>
        <a:xfrm rot="19692427">
          <a:off x="1238251" y="21335999"/>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1066799</xdr:colOff>
      <xdr:row>7</xdr:row>
      <xdr:rowOff>57150</xdr:rowOff>
    </xdr:from>
    <xdr:ext cx="8194423" cy="937629"/>
    <xdr:sp macro="" textlink="">
      <xdr:nvSpPr>
        <xdr:cNvPr id="3" name="Rectangle 2"/>
        <xdr:cNvSpPr/>
      </xdr:nvSpPr>
      <xdr:spPr>
        <a:xfrm rot="19692427">
          <a:off x="1066799" y="4267200"/>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oneCellAnchor>
    <xdr:from>
      <xdr:col>0</xdr:col>
      <xdr:colOff>1447800</xdr:colOff>
      <xdr:row>29</xdr:row>
      <xdr:rowOff>571498</xdr:rowOff>
    </xdr:from>
    <xdr:ext cx="8194423" cy="937629"/>
    <xdr:sp macro="" textlink="">
      <xdr:nvSpPr>
        <xdr:cNvPr id="4" name="Rectangle 3"/>
        <xdr:cNvSpPr/>
      </xdr:nvSpPr>
      <xdr:spPr>
        <a:xfrm rot="19692427">
          <a:off x="1447800" y="12696823"/>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1504950</xdr:colOff>
      <xdr:row>11</xdr:row>
      <xdr:rowOff>371473</xdr:rowOff>
    </xdr:from>
    <xdr:ext cx="8194423" cy="937629"/>
    <xdr:sp macro="" textlink="">
      <xdr:nvSpPr>
        <xdr:cNvPr id="2" name="Rectangle 1"/>
        <xdr:cNvSpPr/>
      </xdr:nvSpPr>
      <xdr:spPr>
        <a:xfrm rot="19692427">
          <a:off x="1504950" y="4190998"/>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oneCellAnchor>
    <xdr:from>
      <xdr:col>0</xdr:col>
      <xdr:colOff>2314575</xdr:colOff>
      <xdr:row>33</xdr:row>
      <xdr:rowOff>276224</xdr:rowOff>
    </xdr:from>
    <xdr:ext cx="8194423" cy="937629"/>
    <xdr:sp macro="" textlink="">
      <xdr:nvSpPr>
        <xdr:cNvPr id="3" name="Rectangle 2"/>
        <xdr:cNvSpPr/>
      </xdr:nvSpPr>
      <xdr:spPr>
        <a:xfrm rot="19692427">
          <a:off x="2314575" y="10629899"/>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876300</xdr:colOff>
      <xdr:row>5</xdr:row>
      <xdr:rowOff>38100</xdr:rowOff>
    </xdr:from>
    <xdr:ext cx="8194423" cy="937629"/>
    <xdr:sp macro="" textlink="">
      <xdr:nvSpPr>
        <xdr:cNvPr id="2" name="Rectangle 1"/>
        <xdr:cNvSpPr/>
      </xdr:nvSpPr>
      <xdr:spPr>
        <a:xfrm rot="19692427">
          <a:off x="876300" y="2628900"/>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oneCellAnchor>
    <xdr:from>
      <xdr:col>1</xdr:col>
      <xdr:colOff>895350</xdr:colOff>
      <xdr:row>36</xdr:row>
      <xdr:rowOff>123825</xdr:rowOff>
    </xdr:from>
    <xdr:ext cx="8194423" cy="937629"/>
    <xdr:sp macro="" textlink="">
      <xdr:nvSpPr>
        <xdr:cNvPr id="3" name="Rectangle 2"/>
        <xdr:cNvSpPr/>
      </xdr:nvSpPr>
      <xdr:spPr>
        <a:xfrm rot="19692427">
          <a:off x="2457450" y="9305925"/>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57150</xdr:colOff>
      <xdr:row>9</xdr:row>
      <xdr:rowOff>9525</xdr:rowOff>
    </xdr:from>
    <xdr:ext cx="8194423" cy="937629"/>
    <xdr:sp macro="" textlink="">
      <xdr:nvSpPr>
        <xdr:cNvPr id="2" name="Rectangle 1"/>
        <xdr:cNvSpPr/>
      </xdr:nvSpPr>
      <xdr:spPr>
        <a:xfrm rot="19692427">
          <a:off x="819150" y="3562350"/>
          <a:ext cx="8194423" cy="937629"/>
        </a:xfrm>
        <a:prstGeom prst="rect">
          <a:avLst/>
        </a:prstGeom>
        <a:noFill/>
      </xdr:spPr>
      <xdr:txBody>
        <a:bodyPr wrap="none" lIns="91440" tIns="45720" rIns="91440" bIns="45720">
          <a:spAutoFit/>
        </a:bodyPr>
        <a:lstStyle/>
        <a:p>
          <a:pPr algn="ctr"/>
          <a:r>
            <a:rPr lang="fr-FR" sz="5400" b="1" cap="none" spc="50">
              <a:ln w="0"/>
              <a:solidFill>
                <a:schemeClr val="bg2">
                  <a:alpha val="30000"/>
                </a:schemeClr>
              </a:solidFill>
              <a:effectLst>
                <a:innerShdw blurRad="63500" dist="50800" dir="13500000">
                  <a:srgbClr val="000000">
                    <a:alpha val="50000"/>
                  </a:srgbClr>
                </a:innerShdw>
              </a:effectLst>
            </a:rPr>
            <a:t>PROJET A NE PAS DIFFUSER</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wwf.fr/sites/default/files/doc-2017-08/1707_consoguide_poisson.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G5" sqref="G5"/>
    </sheetView>
  </sheetViews>
  <sheetFormatPr baseColWidth="10" defaultRowHeight="14.25" x14ac:dyDescent="0.2"/>
  <cols>
    <col min="1" max="1" width="85.28515625" style="14" customWidth="1"/>
    <col min="2" max="2" width="34.28515625" style="14" customWidth="1"/>
    <col min="3" max="3" width="28.28515625" style="14" customWidth="1"/>
    <col min="4" max="16384" width="11.42578125" style="14"/>
  </cols>
  <sheetData>
    <row r="1" spans="1:5" ht="45.4" customHeight="1" x14ac:dyDescent="0.2">
      <c r="A1" s="107" t="s">
        <v>254</v>
      </c>
      <c r="B1" s="108"/>
      <c r="C1" s="108"/>
      <c r="D1" s="13"/>
      <c r="E1" s="13"/>
    </row>
    <row r="2" spans="1:5" ht="27.75" customHeight="1" x14ac:dyDescent="0.2">
      <c r="A2" s="111" t="s">
        <v>255</v>
      </c>
      <c r="B2" s="112"/>
      <c r="C2" s="112"/>
      <c r="D2" s="13"/>
      <c r="E2" s="13"/>
    </row>
    <row r="3" spans="1:5" ht="111" customHeight="1" x14ac:dyDescent="0.2">
      <c r="A3" s="109" t="s">
        <v>266</v>
      </c>
      <c r="B3" s="110"/>
      <c r="C3" s="110"/>
      <c r="D3" s="13"/>
      <c r="E3" s="13"/>
    </row>
    <row r="4" spans="1:5" ht="33.75" customHeight="1" x14ac:dyDescent="0.2">
      <c r="A4" s="111" t="s">
        <v>256</v>
      </c>
      <c r="B4" s="112"/>
      <c r="C4" s="112"/>
      <c r="D4" s="13"/>
      <c r="E4" s="13"/>
    </row>
    <row r="5" spans="1:5" ht="43.5" x14ac:dyDescent="0.2">
      <c r="A5" s="15" t="s">
        <v>22</v>
      </c>
      <c r="B5" s="16" t="s">
        <v>257</v>
      </c>
      <c r="C5" s="16" t="s">
        <v>258</v>
      </c>
    </row>
    <row r="6" spans="1:5" x14ac:dyDescent="0.2">
      <c r="A6" s="17" t="s">
        <v>24</v>
      </c>
      <c r="B6" s="18" t="str">
        <f>IF('Engagement 1 - Alimentation'!E103="OUI, BRAVO !","OK","")</f>
        <v>OK</v>
      </c>
      <c r="C6" s="19" t="str">
        <f>'Engagement 1 - Alimentation'!$F$2</f>
        <v>N+1</v>
      </c>
    </row>
    <row r="7" spans="1:5" x14ac:dyDescent="0.2">
      <c r="A7" s="17" t="s">
        <v>25</v>
      </c>
      <c r="B7" s="18" t="str">
        <f>IF('Engagement 2 - Mobilité'!I42="OUI, BRAVO !","OK","")</f>
        <v>OK</v>
      </c>
      <c r="C7" s="19" t="str">
        <f>'Engagement 2 - Mobilité'!$I$2</f>
        <v>N+1</v>
      </c>
    </row>
    <row r="8" spans="1:5" x14ac:dyDescent="0.2">
      <c r="A8" s="17" t="s">
        <v>26</v>
      </c>
      <c r="B8" s="18" t="str">
        <f>IF('Engagement 3 - Déchets'!C37="OUI, BRAVO !","OK","")</f>
        <v/>
      </c>
      <c r="C8" s="19" t="str">
        <f>'Engagement 3 - Déchets'!$C$2</f>
        <v>N+1</v>
      </c>
    </row>
    <row r="9" spans="1:5" x14ac:dyDescent="0.2">
      <c r="A9" s="17" t="s">
        <v>27</v>
      </c>
      <c r="B9" s="20" t="s">
        <v>140</v>
      </c>
      <c r="C9" s="19" t="s">
        <v>218</v>
      </c>
    </row>
    <row r="10" spans="1:5" x14ac:dyDescent="0.2">
      <c r="A10" s="17" t="s">
        <v>28</v>
      </c>
      <c r="B10" s="21" t="str">
        <f>IF('Engagement 5 - Eau et énergies'!E33="OUI, BRAVO !","OK","")</f>
        <v>OK</v>
      </c>
      <c r="C10" s="19" t="str">
        <f>'Engagement 5 - Eau et énergies'!$E$2</f>
        <v>N+1</v>
      </c>
    </row>
    <row r="11" spans="1:5" x14ac:dyDescent="0.2">
      <c r="A11" s="17" t="s">
        <v>29</v>
      </c>
      <c r="B11" s="20" t="s">
        <v>140</v>
      </c>
      <c r="C11" s="19" t="s">
        <v>218</v>
      </c>
    </row>
    <row r="12" spans="1:5" x14ac:dyDescent="0.2">
      <c r="A12" s="17" t="s">
        <v>30</v>
      </c>
      <c r="B12" s="21" t="str">
        <f>IF('Engagement 7 - Sponsoring'!G25="OUI, BRAVO !","OK","")</f>
        <v/>
      </c>
      <c r="C12" s="19" t="str">
        <f>'Engagement 7 - Sponsoring'!$H$2</f>
        <v>N+1</v>
      </c>
    </row>
    <row r="13" spans="1:5" x14ac:dyDescent="0.2">
      <c r="A13" s="17" t="s">
        <v>31</v>
      </c>
      <c r="B13" s="20" t="s">
        <v>140</v>
      </c>
      <c r="C13" s="19" t="s">
        <v>218</v>
      </c>
    </row>
    <row r="14" spans="1:5" x14ac:dyDescent="0.2">
      <c r="A14" s="17" t="s">
        <v>32</v>
      </c>
      <c r="B14" s="20" t="s">
        <v>140</v>
      </c>
      <c r="C14" s="19" t="s">
        <v>218</v>
      </c>
    </row>
    <row r="15" spans="1:5" x14ac:dyDescent="0.2">
      <c r="A15" s="17" t="s">
        <v>33</v>
      </c>
      <c r="B15" s="20" t="s">
        <v>140</v>
      </c>
      <c r="C15" s="19" t="s">
        <v>218</v>
      </c>
    </row>
    <row r="16" spans="1:5" x14ac:dyDescent="0.2">
      <c r="A16" s="17" t="s">
        <v>34</v>
      </c>
      <c r="B16" s="20" t="s">
        <v>140</v>
      </c>
      <c r="C16" s="19" t="s">
        <v>218</v>
      </c>
    </row>
    <row r="17" spans="1:3" x14ac:dyDescent="0.2">
      <c r="A17" s="17" t="s">
        <v>35</v>
      </c>
      <c r="B17" s="20" t="s">
        <v>140</v>
      </c>
      <c r="C17" s="19" t="s">
        <v>218</v>
      </c>
    </row>
    <row r="18" spans="1:3" x14ac:dyDescent="0.2">
      <c r="A18" s="17" t="s">
        <v>36</v>
      </c>
      <c r="B18" s="20" t="s">
        <v>140</v>
      </c>
      <c r="C18" s="19" t="s">
        <v>218</v>
      </c>
    </row>
    <row r="19" spans="1:3" x14ac:dyDescent="0.2">
      <c r="A19" s="17" t="s">
        <v>37</v>
      </c>
      <c r="B19" s="20" t="s">
        <v>140</v>
      </c>
      <c r="C19" s="19" t="s">
        <v>218</v>
      </c>
    </row>
    <row r="20" spans="1:3" x14ac:dyDescent="0.2">
      <c r="A20" s="17" t="s">
        <v>23</v>
      </c>
      <c r="B20" s="20" t="s">
        <v>140</v>
      </c>
      <c r="C20" s="19" t="s">
        <v>218</v>
      </c>
    </row>
  </sheetData>
  <sheetProtection formatColumns="0" formatRows="0"/>
  <mergeCells count="4">
    <mergeCell ref="A1:C1"/>
    <mergeCell ref="A3:C3"/>
    <mergeCell ref="A2:C2"/>
    <mergeCell ref="A4:C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29D6A23D-2C23-448D-8F29-479790C7FB5C}">
            <xm:f>'Engagement 1 - Alimentation'!$E$103:$F$103="OUI, BRAVO !"</xm:f>
            <x14:dxf>
              <fill>
                <patternFill>
                  <bgColor theme="9" tint="0.39994506668294322"/>
                </patternFill>
              </fill>
            </x14:dxf>
          </x14:cfRule>
          <xm:sqref>B6</xm:sqref>
        </x14:conditionalFormatting>
        <x14:conditionalFormatting xmlns:xm="http://schemas.microsoft.com/office/excel/2006/main">
          <x14:cfRule type="expression" priority="3" id="{577E5CCE-1B4C-40C8-9372-A7D1D51967A0}">
            <xm:f>'Engagement 2 - Mobilité'!$I$42="OUI, BRAVO !"</xm:f>
            <x14:dxf>
              <fill>
                <patternFill>
                  <bgColor theme="9" tint="0.39994506668294322"/>
                </patternFill>
              </fill>
            </x14:dxf>
          </x14:cfRule>
          <xm:sqref>B7</xm:sqref>
        </x14:conditionalFormatting>
        <x14:conditionalFormatting xmlns:xm="http://schemas.microsoft.com/office/excel/2006/main">
          <x14:cfRule type="expression" priority="5" id="{CB150E27-0DBC-4C53-BC83-BB8F9AA5D29E}">
            <xm:f>'Engagement 3 - Déchets'!$C$37="OUI, BRAVO !"</xm:f>
            <x14:dxf>
              <fill>
                <patternFill>
                  <bgColor theme="9" tint="0.39994506668294322"/>
                </patternFill>
              </fill>
            </x14:dxf>
          </x14:cfRule>
          <xm:sqref>B8</xm:sqref>
        </x14:conditionalFormatting>
        <x14:conditionalFormatting xmlns:xm="http://schemas.microsoft.com/office/excel/2006/main">
          <x14:cfRule type="expression" priority="8" id="{B41479F5-D572-45C6-A595-959DF06D8FB3}">
            <xm:f>'Engagement 5 - Eau et énergies'!$E$33="OUI, BRAVO !"</xm:f>
            <x14:dxf>
              <fill>
                <patternFill>
                  <bgColor theme="9" tint="0.39994506668294322"/>
                </patternFill>
              </fill>
            </x14:dxf>
          </x14:cfRule>
          <xm:sqref>B10</xm:sqref>
        </x14:conditionalFormatting>
        <x14:conditionalFormatting xmlns:xm="http://schemas.microsoft.com/office/excel/2006/main">
          <x14:cfRule type="expression" priority="10" id="{2BB1034C-614B-4429-BED9-1BB7A4B0B815}">
            <xm:f>'Engagement 7 - Sponsoring'!$G$25="OUI, BRAVO !"</xm:f>
            <x14:dxf>
              <fill>
                <patternFill>
                  <bgColor theme="9" tint="0.39994506668294322"/>
                </patternFill>
              </fill>
            </x14:dxf>
          </x14:cfRule>
          <xm:sqref>B12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7"/>
  <sheetViews>
    <sheetView tabSelected="1" topLeftCell="A16" zoomScaleNormal="100" workbookViewId="0">
      <selection activeCell="A103" sqref="A103:D103"/>
    </sheetView>
  </sheetViews>
  <sheetFormatPr baseColWidth="10" defaultColWidth="14.42578125" defaultRowHeight="15" customHeight="1" x14ac:dyDescent="0.2"/>
  <cols>
    <col min="1" max="1" width="74.28515625" style="23" customWidth="1"/>
    <col min="2" max="2" width="11.28515625" style="23" customWidth="1"/>
    <col min="3" max="3" width="7" style="23" customWidth="1"/>
    <col min="4" max="4" width="7.7109375" style="23" customWidth="1"/>
    <col min="5" max="5" width="11" style="23" customWidth="1"/>
    <col min="6" max="6" width="9.7109375" style="23" customWidth="1"/>
    <col min="7" max="23" width="8.7109375" style="23" customWidth="1"/>
    <col min="24" max="16384" width="14.42578125" style="23"/>
  </cols>
  <sheetData>
    <row r="1" spans="1:6" s="22" customFormat="1" ht="41.25" customHeight="1" x14ac:dyDescent="0.25">
      <c r="A1" s="108" t="s">
        <v>245</v>
      </c>
      <c r="B1" s="108"/>
      <c r="C1" s="108"/>
      <c r="D1" s="108"/>
      <c r="E1" s="108"/>
      <c r="F1" s="108"/>
    </row>
    <row r="2" spans="1:6" ht="58.5" customHeight="1" x14ac:dyDescent="0.2">
      <c r="A2" s="119" t="s">
        <v>246</v>
      </c>
      <c r="B2" s="119"/>
      <c r="C2" s="119"/>
      <c r="D2" s="119"/>
      <c r="E2" s="119"/>
      <c r="F2" s="48" t="s">
        <v>198</v>
      </c>
    </row>
    <row r="3" spans="1:6" ht="42" customHeight="1" x14ac:dyDescent="0.35">
      <c r="A3" s="120" t="s">
        <v>259</v>
      </c>
      <c r="B3" s="120"/>
      <c r="C3" s="120"/>
      <c r="D3" s="120"/>
      <c r="E3" s="120"/>
      <c r="F3" s="120"/>
    </row>
    <row r="4" spans="1:6" ht="45" customHeight="1" x14ac:dyDescent="0.2">
      <c r="B4" s="24" t="s">
        <v>148</v>
      </c>
      <c r="C4" s="122" t="s">
        <v>139</v>
      </c>
      <c r="D4" s="122"/>
      <c r="E4" s="25" t="s">
        <v>138</v>
      </c>
      <c r="F4" s="24"/>
    </row>
    <row r="5" spans="1:6" ht="19.5" customHeight="1" x14ac:dyDescent="0.2">
      <c r="A5" s="5" t="s">
        <v>137</v>
      </c>
      <c r="B5" s="26"/>
      <c r="C5" s="26"/>
      <c r="D5" s="27"/>
      <c r="E5" s="28"/>
    </row>
    <row r="6" spans="1:6" ht="33" customHeight="1" x14ac:dyDescent="0.2">
      <c r="A6" s="1" t="s">
        <v>136</v>
      </c>
      <c r="B6" s="29">
        <v>1</v>
      </c>
      <c r="C6" s="113" t="s">
        <v>135</v>
      </c>
      <c r="D6" s="114"/>
      <c r="E6" s="30">
        <v>1</v>
      </c>
    </row>
    <row r="7" spans="1:6" ht="26.65" customHeight="1" x14ac:dyDescent="0.2">
      <c r="A7" s="7" t="s">
        <v>134</v>
      </c>
      <c r="B7" s="29">
        <v>1</v>
      </c>
      <c r="C7" s="113" t="s">
        <v>133</v>
      </c>
      <c r="D7" s="114"/>
      <c r="E7" s="30">
        <v>1</v>
      </c>
    </row>
    <row r="8" spans="1:6" ht="14.25" x14ac:dyDescent="0.2">
      <c r="A8" s="1" t="s">
        <v>132</v>
      </c>
      <c r="B8" s="29">
        <v>1</v>
      </c>
      <c r="C8" s="113" t="s">
        <v>131</v>
      </c>
      <c r="D8" s="114"/>
      <c r="E8" s="30">
        <v>1</v>
      </c>
    </row>
    <row r="9" spans="1:6" ht="14.25" x14ac:dyDescent="0.2">
      <c r="A9" s="1" t="s">
        <v>48</v>
      </c>
      <c r="B9" s="29"/>
      <c r="C9" s="113" t="s">
        <v>130</v>
      </c>
      <c r="D9" s="114"/>
      <c r="E9" s="30">
        <v>5</v>
      </c>
    </row>
    <row r="10" spans="1:6" x14ac:dyDescent="0.2">
      <c r="A10" s="5" t="s">
        <v>129</v>
      </c>
      <c r="B10" s="31"/>
      <c r="C10" s="31"/>
      <c r="D10" s="32"/>
      <c r="E10" s="33"/>
    </row>
    <row r="11" spans="1:6" ht="14.25" x14ac:dyDescent="0.2">
      <c r="A11" s="1" t="s">
        <v>128</v>
      </c>
      <c r="B11" s="29">
        <v>1</v>
      </c>
      <c r="C11" s="113" t="s">
        <v>127</v>
      </c>
      <c r="D11" s="114"/>
      <c r="E11" s="30">
        <v>1</v>
      </c>
    </row>
    <row r="12" spans="1:6" ht="14.25" x14ac:dyDescent="0.2">
      <c r="A12" s="4" t="s">
        <v>50</v>
      </c>
      <c r="B12" s="29">
        <v>1</v>
      </c>
      <c r="C12" s="113" t="s">
        <v>126</v>
      </c>
      <c r="D12" s="114"/>
      <c r="E12" s="30">
        <v>1</v>
      </c>
    </row>
    <row r="13" spans="1:6" ht="14.25" x14ac:dyDescent="0.2">
      <c r="A13" s="1" t="s">
        <v>67</v>
      </c>
      <c r="B13" s="29">
        <v>1</v>
      </c>
      <c r="C13" s="113" t="s">
        <v>125</v>
      </c>
      <c r="D13" s="114"/>
      <c r="E13" s="30">
        <v>1</v>
      </c>
    </row>
    <row r="14" spans="1:6" ht="14.25" x14ac:dyDescent="0.2">
      <c r="A14" s="1" t="s">
        <v>62</v>
      </c>
      <c r="B14" s="29">
        <v>1</v>
      </c>
      <c r="C14" s="113" t="s">
        <v>124</v>
      </c>
      <c r="D14" s="114"/>
      <c r="E14" s="30">
        <v>1</v>
      </c>
    </row>
    <row r="15" spans="1:6" ht="14.25" x14ac:dyDescent="0.2">
      <c r="A15" s="4" t="s">
        <v>50</v>
      </c>
      <c r="B15" s="29">
        <v>1</v>
      </c>
      <c r="C15" s="113" t="s">
        <v>123</v>
      </c>
      <c r="D15" s="114"/>
      <c r="E15" s="30">
        <v>1</v>
      </c>
    </row>
    <row r="16" spans="1:6" ht="14.25" customHeight="1" x14ac:dyDescent="0.2">
      <c r="A16" s="1" t="s">
        <v>108</v>
      </c>
      <c r="B16" s="29"/>
      <c r="C16" s="113" t="s">
        <v>122</v>
      </c>
      <c r="D16" s="114"/>
      <c r="E16" s="30">
        <v>30</v>
      </c>
    </row>
    <row r="17" spans="1:5" x14ac:dyDescent="0.2">
      <c r="A17" s="5" t="s">
        <v>121</v>
      </c>
      <c r="B17" s="31"/>
      <c r="C17" s="31"/>
      <c r="D17" s="32"/>
      <c r="E17" s="33"/>
    </row>
    <row r="18" spans="1:5" ht="14.25" x14ac:dyDescent="0.2">
      <c r="A18" s="1" t="s">
        <v>52</v>
      </c>
      <c r="B18" s="29">
        <v>1</v>
      </c>
      <c r="C18" s="113" t="s">
        <v>120</v>
      </c>
      <c r="D18" s="114"/>
      <c r="E18" s="30">
        <v>1</v>
      </c>
    </row>
    <row r="19" spans="1:5" ht="14.25" x14ac:dyDescent="0.2">
      <c r="A19" s="4" t="s">
        <v>50</v>
      </c>
      <c r="B19" s="29">
        <v>1</v>
      </c>
      <c r="C19" s="113" t="s">
        <v>119</v>
      </c>
      <c r="D19" s="114"/>
      <c r="E19" s="30">
        <v>1</v>
      </c>
    </row>
    <row r="20" spans="1:5" ht="14.25" x14ac:dyDescent="0.2">
      <c r="A20" s="1" t="s">
        <v>67</v>
      </c>
      <c r="B20" s="29">
        <v>1</v>
      </c>
      <c r="C20" s="113" t="s">
        <v>118</v>
      </c>
      <c r="D20" s="114"/>
      <c r="E20" s="30">
        <v>1</v>
      </c>
    </row>
    <row r="21" spans="1:5" ht="14.25" x14ac:dyDescent="0.2">
      <c r="A21" s="1" t="s">
        <v>62</v>
      </c>
      <c r="B21" s="29">
        <v>1</v>
      </c>
      <c r="C21" s="113" t="s">
        <v>117</v>
      </c>
      <c r="D21" s="114"/>
      <c r="E21" s="30">
        <v>1</v>
      </c>
    </row>
    <row r="22" spans="1:5" ht="15.75" customHeight="1" x14ac:dyDescent="0.2">
      <c r="A22" s="4" t="s">
        <v>50</v>
      </c>
      <c r="B22" s="29">
        <v>1</v>
      </c>
      <c r="C22" s="113" t="s">
        <v>116</v>
      </c>
      <c r="D22" s="114"/>
      <c r="E22" s="30">
        <v>1</v>
      </c>
    </row>
    <row r="23" spans="1:5" ht="16.5" customHeight="1" x14ac:dyDescent="0.2">
      <c r="A23" s="1" t="s">
        <v>48</v>
      </c>
      <c r="B23" s="29"/>
      <c r="C23" s="113" t="s">
        <v>115</v>
      </c>
      <c r="D23" s="114"/>
      <c r="E23" s="30">
        <v>1</v>
      </c>
    </row>
    <row r="24" spans="1:5" ht="15.75" customHeight="1" x14ac:dyDescent="0.2">
      <c r="A24" s="6" t="s">
        <v>114</v>
      </c>
      <c r="B24" s="31"/>
      <c r="C24" s="31"/>
      <c r="D24" s="32"/>
      <c r="E24" s="33"/>
    </row>
    <row r="25" spans="1:5" ht="15.75" customHeight="1" x14ac:dyDescent="0.2">
      <c r="A25" s="1" t="s">
        <v>52</v>
      </c>
      <c r="B25" s="29">
        <v>1</v>
      </c>
      <c r="C25" s="113" t="s">
        <v>113</v>
      </c>
      <c r="D25" s="114"/>
      <c r="E25" s="30">
        <v>1</v>
      </c>
    </row>
    <row r="26" spans="1:5" ht="15.75" customHeight="1" x14ac:dyDescent="0.2">
      <c r="A26" s="4" t="s">
        <v>50</v>
      </c>
      <c r="B26" s="29">
        <v>1</v>
      </c>
      <c r="C26" s="113" t="s">
        <v>112</v>
      </c>
      <c r="D26" s="114"/>
      <c r="E26" s="30">
        <v>1</v>
      </c>
    </row>
    <row r="27" spans="1:5" ht="15.75" customHeight="1" x14ac:dyDescent="0.2">
      <c r="A27" s="1" t="s">
        <v>67</v>
      </c>
      <c r="B27" s="29">
        <v>1</v>
      </c>
      <c r="C27" s="113" t="s">
        <v>111</v>
      </c>
      <c r="D27" s="114"/>
      <c r="E27" s="30">
        <v>1</v>
      </c>
    </row>
    <row r="28" spans="1:5" ht="15.75" customHeight="1" x14ac:dyDescent="0.2">
      <c r="A28" s="1" t="s">
        <v>62</v>
      </c>
      <c r="B28" s="29">
        <v>1</v>
      </c>
      <c r="C28" s="113" t="s">
        <v>110</v>
      </c>
      <c r="D28" s="114"/>
      <c r="E28" s="30">
        <v>1</v>
      </c>
    </row>
    <row r="29" spans="1:5" ht="15.75" customHeight="1" x14ac:dyDescent="0.2">
      <c r="A29" s="4" t="s">
        <v>50</v>
      </c>
      <c r="B29" s="29">
        <v>1</v>
      </c>
      <c r="C29" s="113" t="s">
        <v>109</v>
      </c>
      <c r="D29" s="114"/>
      <c r="E29" s="30">
        <v>1</v>
      </c>
    </row>
    <row r="30" spans="1:5" ht="14.25" customHeight="1" x14ac:dyDescent="0.2">
      <c r="A30" s="1" t="s">
        <v>108</v>
      </c>
      <c r="B30" s="29"/>
      <c r="C30" s="113" t="s">
        <v>107</v>
      </c>
      <c r="D30" s="114"/>
      <c r="E30" s="30">
        <v>1</v>
      </c>
    </row>
    <row r="31" spans="1:5" ht="15.75" customHeight="1" x14ac:dyDescent="0.2">
      <c r="A31" s="5" t="s">
        <v>106</v>
      </c>
      <c r="B31" s="31"/>
      <c r="C31" s="31"/>
      <c r="D31" s="32"/>
      <c r="E31" s="33"/>
    </row>
    <row r="32" spans="1:5" ht="15.75" customHeight="1" x14ac:dyDescent="0.2">
      <c r="A32" s="1" t="s">
        <v>52</v>
      </c>
      <c r="B32" s="29">
        <v>1</v>
      </c>
      <c r="C32" s="113" t="s">
        <v>105</v>
      </c>
      <c r="D32" s="114"/>
      <c r="E32" s="30">
        <v>1</v>
      </c>
    </row>
    <row r="33" spans="1:5" ht="15.75" customHeight="1" x14ac:dyDescent="0.2">
      <c r="A33" s="4" t="s">
        <v>50</v>
      </c>
      <c r="B33" s="29">
        <v>1</v>
      </c>
      <c r="C33" s="113" t="s">
        <v>104</v>
      </c>
      <c r="D33" s="114"/>
      <c r="E33" s="30">
        <v>1</v>
      </c>
    </row>
    <row r="34" spans="1:5" ht="15.75" customHeight="1" x14ac:dyDescent="0.2">
      <c r="A34" s="1" t="s">
        <v>67</v>
      </c>
      <c r="B34" s="29">
        <v>1</v>
      </c>
      <c r="C34" s="113" t="s">
        <v>103</v>
      </c>
      <c r="D34" s="114"/>
      <c r="E34" s="30">
        <v>1</v>
      </c>
    </row>
    <row r="35" spans="1:5" ht="15.75" customHeight="1" x14ac:dyDescent="0.2">
      <c r="A35" s="1" t="s">
        <v>62</v>
      </c>
      <c r="B35" s="29">
        <v>1</v>
      </c>
      <c r="C35" s="113" t="s">
        <v>102</v>
      </c>
      <c r="D35" s="114"/>
      <c r="E35" s="30">
        <v>1</v>
      </c>
    </row>
    <row r="36" spans="1:5" ht="15.75" customHeight="1" x14ac:dyDescent="0.2">
      <c r="A36" s="4" t="s">
        <v>50</v>
      </c>
      <c r="B36" s="29">
        <v>1</v>
      </c>
      <c r="C36" s="113" t="s">
        <v>101</v>
      </c>
      <c r="D36" s="114"/>
      <c r="E36" s="30">
        <v>1</v>
      </c>
    </row>
    <row r="37" spans="1:5" ht="14.25" customHeight="1" x14ac:dyDescent="0.2">
      <c r="A37" s="1" t="s">
        <v>48</v>
      </c>
      <c r="B37" s="29"/>
      <c r="C37" s="113" t="s">
        <v>100</v>
      </c>
      <c r="D37" s="114"/>
      <c r="E37" s="30">
        <v>1</v>
      </c>
    </row>
    <row r="38" spans="1:5" ht="15.75" customHeight="1" x14ac:dyDescent="0.2">
      <c r="A38" s="5" t="s">
        <v>99</v>
      </c>
      <c r="B38" s="31"/>
      <c r="C38" s="31"/>
      <c r="D38" s="32"/>
      <c r="E38" s="33"/>
    </row>
    <row r="39" spans="1:5" ht="15.75" customHeight="1" x14ac:dyDescent="0.2">
      <c r="A39" s="1" t="s">
        <v>52</v>
      </c>
      <c r="B39" s="29">
        <v>1</v>
      </c>
      <c r="C39" s="113" t="s">
        <v>98</v>
      </c>
      <c r="D39" s="114"/>
      <c r="E39" s="30">
        <v>0</v>
      </c>
    </row>
    <row r="40" spans="1:5" ht="15.75" customHeight="1" x14ac:dyDescent="0.2">
      <c r="A40" s="4" t="s">
        <v>50</v>
      </c>
      <c r="B40" s="29">
        <v>1</v>
      </c>
      <c r="C40" s="113" t="s">
        <v>97</v>
      </c>
      <c r="D40" s="114"/>
      <c r="E40" s="30">
        <v>0</v>
      </c>
    </row>
    <row r="41" spans="1:5" ht="15.75" customHeight="1" x14ac:dyDescent="0.2">
      <c r="A41" s="1" t="s">
        <v>67</v>
      </c>
      <c r="B41" s="29">
        <v>1</v>
      </c>
      <c r="C41" s="113" t="s">
        <v>96</v>
      </c>
      <c r="D41" s="114"/>
      <c r="E41" s="30">
        <v>0</v>
      </c>
    </row>
    <row r="42" spans="1:5" ht="15.75" customHeight="1" x14ac:dyDescent="0.2">
      <c r="A42" s="1" t="s">
        <v>62</v>
      </c>
      <c r="B42" s="29">
        <v>1</v>
      </c>
      <c r="C42" s="113" t="s">
        <v>95</v>
      </c>
      <c r="D42" s="114"/>
      <c r="E42" s="30">
        <v>0</v>
      </c>
    </row>
    <row r="43" spans="1:5" ht="15.75" customHeight="1" x14ac:dyDescent="0.2">
      <c r="A43" s="4" t="s">
        <v>50</v>
      </c>
      <c r="B43" s="29">
        <v>1</v>
      </c>
      <c r="C43" s="113" t="s">
        <v>94</v>
      </c>
      <c r="D43" s="114"/>
      <c r="E43" s="30">
        <v>0</v>
      </c>
    </row>
    <row r="44" spans="1:5" ht="14.25" customHeight="1" x14ac:dyDescent="0.2">
      <c r="A44" s="1" t="s">
        <v>48</v>
      </c>
      <c r="B44" s="29"/>
      <c r="C44" s="113" t="s">
        <v>93</v>
      </c>
      <c r="D44" s="114"/>
      <c r="E44" s="30">
        <v>0</v>
      </c>
    </row>
    <row r="45" spans="1:5" ht="15.75" customHeight="1" x14ac:dyDescent="0.2">
      <c r="A45" s="5" t="s">
        <v>92</v>
      </c>
      <c r="B45" s="31"/>
      <c r="C45" s="31"/>
      <c r="D45" s="32"/>
      <c r="E45" s="33"/>
    </row>
    <row r="46" spans="1:5" ht="15.75" customHeight="1" x14ac:dyDescent="0.2">
      <c r="A46" s="1" t="s">
        <v>71</v>
      </c>
      <c r="B46" s="29">
        <v>1</v>
      </c>
      <c r="C46" s="113" t="s">
        <v>91</v>
      </c>
      <c r="D46" s="114"/>
      <c r="E46" s="30">
        <v>0</v>
      </c>
    </row>
    <row r="47" spans="1:5" ht="15.75" customHeight="1" x14ac:dyDescent="0.2">
      <c r="A47" s="1" t="s">
        <v>52</v>
      </c>
      <c r="B47" s="29">
        <v>1</v>
      </c>
      <c r="C47" s="113" t="s">
        <v>90</v>
      </c>
      <c r="D47" s="114"/>
      <c r="E47" s="30">
        <v>0</v>
      </c>
    </row>
    <row r="48" spans="1:5" ht="15.75" customHeight="1" x14ac:dyDescent="0.2">
      <c r="A48" s="4" t="s">
        <v>50</v>
      </c>
      <c r="B48" s="29">
        <v>0</v>
      </c>
      <c r="C48" s="113" t="s">
        <v>89</v>
      </c>
      <c r="D48" s="114"/>
      <c r="E48" s="30">
        <v>0</v>
      </c>
    </row>
    <row r="49" spans="1:5" ht="15.75" customHeight="1" x14ac:dyDescent="0.2">
      <c r="A49" s="1" t="s">
        <v>67</v>
      </c>
      <c r="B49" s="29">
        <v>0</v>
      </c>
      <c r="C49" s="113" t="s">
        <v>88</v>
      </c>
      <c r="D49" s="114"/>
      <c r="E49" s="30">
        <v>0</v>
      </c>
    </row>
    <row r="50" spans="1:5" ht="15.75" customHeight="1" x14ac:dyDescent="0.2">
      <c r="A50" s="1" t="s">
        <v>65</v>
      </c>
      <c r="B50" s="29">
        <v>0</v>
      </c>
      <c r="C50" s="113" t="s">
        <v>87</v>
      </c>
      <c r="D50" s="114"/>
      <c r="E50" s="30">
        <v>0</v>
      </c>
    </row>
    <row r="51" spans="1:5" ht="15.75" customHeight="1" x14ac:dyDescent="0.2">
      <c r="A51" s="4" t="s">
        <v>50</v>
      </c>
      <c r="B51" s="29">
        <v>0</v>
      </c>
      <c r="C51" s="113" t="s">
        <v>86</v>
      </c>
      <c r="D51" s="114"/>
      <c r="E51" s="30">
        <v>0</v>
      </c>
    </row>
    <row r="52" spans="1:5" ht="15.75" customHeight="1" x14ac:dyDescent="0.2">
      <c r="A52" s="1" t="s">
        <v>62</v>
      </c>
      <c r="B52" s="29">
        <v>0</v>
      </c>
      <c r="C52" s="113" t="s">
        <v>85</v>
      </c>
      <c r="D52" s="114"/>
      <c r="E52" s="30">
        <v>0</v>
      </c>
    </row>
    <row r="53" spans="1:5" ht="15.75" customHeight="1" x14ac:dyDescent="0.2">
      <c r="A53" s="4" t="s">
        <v>50</v>
      </c>
      <c r="B53" s="29">
        <v>0</v>
      </c>
      <c r="C53" s="113" t="s">
        <v>84</v>
      </c>
      <c r="D53" s="114"/>
      <c r="E53" s="30">
        <v>0</v>
      </c>
    </row>
    <row r="54" spans="1:5" ht="15.75" customHeight="1" x14ac:dyDescent="0.2">
      <c r="A54" s="1" t="s">
        <v>59</v>
      </c>
      <c r="B54" s="29">
        <v>0</v>
      </c>
      <c r="C54" s="113" t="s">
        <v>83</v>
      </c>
      <c r="D54" s="114"/>
      <c r="E54" s="30">
        <v>0</v>
      </c>
    </row>
    <row r="55" spans="1:5" ht="15.75" customHeight="1" x14ac:dyDescent="0.2">
      <c r="A55" s="1" t="s">
        <v>57</v>
      </c>
      <c r="B55" s="29">
        <v>0</v>
      </c>
      <c r="C55" s="113" t="s">
        <v>82</v>
      </c>
      <c r="D55" s="114"/>
      <c r="E55" s="30">
        <v>0</v>
      </c>
    </row>
    <row r="56" spans="1:5" ht="15.75" customHeight="1" x14ac:dyDescent="0.2">
      <c r="A56" s="4" t="s">
        <v>50</v>
      </c>
      <c r="B56" s="29">
        <v>0</v>
      </c>
      <c r="C56" s="113" t="s">
        <v>81</v>
      </c>
      <c r="D56" s="114"/>
      <c r="E56" s="30">
        <v>0</v>
      </c>
    </row>
    <row r="57" spans="1:5" ht="14.25" customHeight="1" x14ac:dyDescent="0.2">
      <c r="A57" s="1" t="s">
        <v>48</v>
      </c>
      <c r="B57" s="29">
        <v>0</v>
      </c>
      <c r="C57" s="113" t="s">
        <v>80</v>
      </c>
      <c r="D57" s="114"/>
      <c r="E57" s="30">
        <v>0</v>
      </c>
    </row>
    <row r="58" spans="1:5" ht="15.75" customHeight="1" x14ac:dyDescent="0.2">
      <c r="A58" s="5" t="s">
        <v>79</v>
      </c>
      <c r="B58" s="31"/>
      <c r="C58" s="31"/>
      <c r="D58" s="32"/>
      <c r="E58" s="33"/>
    </row>
    <row r="59" spans="1:5" ht="15.75" customHeight="1" x14ac:dyDescent="0.2">
      <c r="A59" s="1" t="s">
        <v>71</v>
      </c>
      <c r="B59" s="29">
        <v>0</v>
      </c>
      <c r="C59" s="113" t="s">
        <v>78</v>
      </c>
      <c r="D59" s="114"/>
      <c r="E59" s="30">
        <v>0</v>
      </c>
    </row>
    <row r="60" spans="1:5" ht="15.75" customHeight="1" x14ac:dyDescent="0.2">
      <c r="A60" s="1" t="s">
        <v>52</v>
      </c>
      <c r="B60" s="29">
        <v>0</v>
      </c>
      <c r="C60" s="113" t="s">
        <v>77</v>
      </c>
      <c r="D60" s="114"/>
      <c r="E60" s="30">
        <v>0</v>
      </c>
    </row>
    <row r="61" spans="1:5" ht="15.75" customHeight="1" x14ac:dyDescent="0.2">
      <c r="A61" s="4" t="s">
        <v>50</v>
      </c>
      <c r="B61" s="29">
        <v>0</v>
      </c>
      <c r="C61" s="113" t="s">
        <v>76</v>
      </c>
      <c r="D61" s="114"/>
      <c r="E61" s="30">
        <v>0</v>
      </c>
    </row>
    <row r="62" spans="1:5" ht="15.75" customHeight="1" x14ac:dyDescent="0.2">
      <c r="A62" s="1" t="s">
        <v>65</v>
      </c>
      <c r="B62" s="29">
        <v>0</v>
      </c>
      <c r="C62" s="113" t="s">
        <v>75</v>
      </c>
      <c r="D62" s="114"/>
      <c r="E62" s="30">
        <v>0</v>
      </c>
    </row>
    <row r="63" spans="1:5" ht="15.75" customHeight="1" x14ac:dyDescent="0.2">
      <c r="A63" s="4" t="s">
        <v>50</v>
      </c>
      <c r="B63" s="29">
        <v>0</v>
      </c>
      <c r="C63" s="113" t="s">
        <v>74</v>
      </c>
      <c r="D63" s="114"/>
      <c r="E63" s="30">
        <v>0</v>
      </c>
    </row>
    <row r="64" spans="1:5" ht="14.25" customHeight="1" x14ac:dyDescent="0.2">
      <c r="A64" s="1" t="s">
        <v>48</v>
      </c>
      <c r="B64" s="29">
        <v>0</v>
      </c>
      <c r="C64" s="113" t="s">
        <v>73</v>
      </c>
      <c r="D64" s="114"/>
      <c r="E64" s="30">
        <v>0</v>
      </c>
    </row>
    <row r="65" spans="1:5" ht="15.75" customHeight="1" x14ac:dyDescent="0.2">
      <c r="A65" s="5" t="s">
        <v>72</v>
      </c>
      <c r="B65" s="31"/>
      <c r="C65" s="31"/>
      <c r="D65" s="32"/>
      <c r="E65" s="33"/>
    </row>
    <row r="66" spans="1:5" ht="15.75" customHeight="1" x14ac:dyDescent="0.2">
      <c r="A66" s="1" t="s">
        <v>71</v>
      </c>
      <c r="B66" s="29">
        <v>0</v>
      </c>
      <c r="C66" s="113" t="s">
        <v>70</v>
      </c>
      <c r="D66" s="114"/>
      <c r="E66" s="30">
        <v>0</v>
      </c>
    </row>
    <row r="67" spans="1:5" ht="15.75" customHeight="1" x14ac:dyDescent="0.2">
      <c r="A67" s="1" t="s">
        <v>52</v>
      </c>
      <c r="B67" s="29">
        <v>0</v>
      </c>
      <c r="C67" s="113" t="s">
        <v>69</v>
      </c>
      <c r="D67" s="114"/>
      <c r="E67" s="30">
        <v>0</v>
      </c>
    </row>
    <row r="68" spans="1:5" ht="15.75" customHeight="1" x14ac:dyDescent="0.2">
      <c r="A68" s="4" t="s">
        <v>50</v>
      </c>
      <c r="B68" s="29">
        <v>0</v>
      </c>
      <c r="C68" s="113" t="s">
        <v>68</v>
      </c>
      <c r="D68" s="114"/>
      <c r="E68" s="30">
        <v>0</v>
      </c>
    </row>
    <row r="69" spans="1:5" ht="15.75" customHeight="1" x14ac:dyDescent="0.2">
      <c r="A69" s="1" t="s">
        <v>67</v>
      </c>
      <c r="B69" s="29">
        <v>0</v>
      </c>
      <c r="C69" s="113" t="s">
        <v>66</v>
      </c>
      <c r="D69" s="114"/>
      <c r="E69" s="30">
        <v>0</v>
      </c>
    </row>
    <row r="70" spans="1:5" ht="15.75" customHeight="1" x14ac:dyDescent="0.2">
      <c r="A70" s="1" t="s">
        <v>65</v>
      </c>
      <c r="B70" s="29">
        <v>0</v>
      </c>
      <c r="C70" s="113" t="s">
        <v>64</v>
      </c>
      <c r="D70" s="114"/>
      <c r="E70" s="30">
        <v>0</v>
      </c>
    </row>
    <row r="71" spans="1:5" ht="15.75" customHeight="1" x14ac:dyDescent="0.2">
      <c r="A71" s="4" t="s">
        <v>50</v>
      </c>
      <c r="B71" s="29">
        <v>0</v>
      </c>
      <c r="C71" s="113" t="s">
        <v>63</v>
      </c>
      <c r="D71" s="114"/>
      <c r="E71" s="30">
        <v>0</v>
      </c>
    </row>
    <row r="72" spans="1:5" ht="15.75" customHeight="1" x14ac:dyDescent="0.2">
      <c r="A72" s="1" t="s">
        <v>62</v>
      </c>
      <c r="B72" s="29">
        <v>0</v>
      </c>
      <c r="C72" s="113" t="s">
        <v>61</v>
      </c>
      <c r="D72" s="114"/>
      <c r="E72" s="30">
        <v>0</v>
      </c>
    </row>
    <row r="73" spans="1:5" ht="15.75" customHeight="1" x14ac:dyDescent="0.2">
      <c r="A73" s="4" t="s">
        <v>50</v>
      </c>
      <c r="B73" s="29">
        <v>0</v>
      </c>
      <c r="C73" s="113" t="s">
        <v>60</v>
      </c>
      <c r="D73" s="114"/>
      <c r="E73" s="30">
        <v>0</v>
      </c>
    </row>
    <row r="74" spans="1:5" ht="15.75" customHeight="1" x14ac:dyDescent="0.2">
      <c r="A74" s="1" t="s">
        <v>59</v>
      </c>
      <c r="B74" s="29">
        <v>0</v>
      </c>
      <c r="C74" s="113" t="s">
        <v>58</v>
      </c>
      <c r="D74" s="114"/>
      <c r="E74" s="30">
        <v>0</v>
      </c>
    </row>
    <row r="75" spans="1:5" ht="15.75" customHeight="1" x14ac:dyDescent="0.2">
      <c r="A75" s="1" t="s">
        <v>57</v>
      </c>
      <c r="B75" s="29">
        <v>10</v>
      </c>
      <c r="C75" s="113" t="s">
        <v>56</v>
      </c>
      <c r="D75" s="114"/>
      <c r="E75" s="30">
        <v>0</v>
      </c>
    </row>
    <row r="76" spans="1:5" ht="15.75" customHeight="1" x14ac:dyDescent="0.2">
      <c r="A76" s="4" t="s">
        <v>50</v>
      </c>
      <c r="B76" s="29">
        <v>5</v>
      </c>
      <c r="C76" s="113" t="s">
        <v>55</v>
      </c>
      <c r="D76" s="114"/>
      <c r="E76" s="30">
        <v>0</v>
      </c>
    </row>
    <row r="77" spans="1:5" ht="24" customHeight="1" x14ac:dyDescent="0.2">
      <c r="A77" s="1" t="s">
        <v>48</v>
      </c>
      <c r="B77" s="29">
        <v>0</v>
      </c>
      <c r="C77" s="113" t="s">
        <v>54</v>
      </c>
      <c r="D77" s="114"/>
      <c r="E77" s="30">
        <v>0</v>
      </c>
    </row>
    <row r="78" spans="1:5" ht="15.75" customHeight="1" x14ac:dyDescent="0.2">
      <c r="A78" s="5" t="s">
        <v>53</v>
      </c>
      <c r="B78" s="31"/>
      <c r="C78" s="31"/>
      <c r="D78" s="32"/>
      <c r="E78" s="33"/>
    </row>
    <row r="79" spans="1:5" ht="15.75" customHeight="1" x14ac:dyDescent="0.2">
      <c r="A79" s="1" t="s">
        <v>52</v>
      </c>
      <c r="B79" s="29">
        <v>10</v>
      </c>
      <c r="C79" s="113" t="s">
        <v>51</v>
      </c>
      <c r="D79" s="114"/>
      <c r="E79" s="30">
        <v>0</v>
      </c>
    </row>
    <row r="80" spans="1:5" ht="15.75" customHeight="1" x14ac:dyDescent="0.2">
      <c r="A80" s="4" t="s">
        <v>50</v>
      </c>
      <c r="B80" s="29">
        <v>0</v>
      </c>
      <c r="C80" s="113" t="s">
        <v>49</v>
      </c>
      <c r="D80" s="114"/>
      <c r="E80" s="30">
        <v>0</v>
      </c>
    </row>
    <row r="81" spans="1:10" ht="15.75" customHeight="1" x14ac:dyDescent="0.2">
      <c r="A81" s="1" t="s">
        <v>48</v>
      </c>
      <c r="B81" s="29">
        <v>0</v>
      </c>
      <c r="C81" s="113" t="s">
        <v>47</v>
      </c>
      <c r="D81" s="114"/>
      <c r="E81" s="30">
        <v>0</v>
      </c>
    </row>
    <row r="82" spans="1:10" ht="12.6" customHeight="1" x14ac:dyDescent="0.2">
      <c r="A82" s="34"/>
      <c r="B82" s="35"/>
      <c r="C82" s="35"/>
      <c r="D82" s="36"/>
      <c r="E82" s="37"/>
    </row>
    <row r="83" spans="1:10" ht="35.65" customHeight="1" x14ac:dyDescent="0.2">
      <c r="A83" s="3" t="s">
        <v>46</v>
      </c>
      <c r="B83" s="38">
        <f>B6+B7+B8+B9+B11+B13+B14+B16+B18+B20+B21+B23+B25+B27+B28+B30+B32+B34+B35+B37+B39+B41+B42+B44+B46+B47+B49+B50+B52+B54+B55+B57+B59+B60+B62+B64+B66+B67+B69+B70+B72+B74+B75+B77+B79+B81</f>
        <v>40</v>
      </c>
      <c r="C83" s="115" t="s">
        <v>45</v>
      </c>
      <c r="D83" s="115"/>
      <c r="E83" s="38">
        <f>E6+E7+E8+E9+E11+E13+E14+E16+E18+E20+E21+E23+E25+E27+E28+E30+E32+E34+E35+E37+E39+E41+E42+E44+E46+E47+E49+E50+E52+E54+E55+E57+E59+E60+E62+E64+E66+E67+E69+E70+E72+E74+E75+E77+E79+E81</f>
        <v>53</v>
      </c>
    </row>
    <row r="84" spans="1:10" ht="15.75" customHeight="1" x14ac:dyDescent="0.2">
      <c r="A84" s="2" t="s">
        <v>44</v>
      </c>
      <c r="B84" s="31"/>
      <c r="C84" s="31"/>
      <c r="D84" s="32"/>
      <c r="E84" s="33"/>
    </row>
    <row r="85" spans="1:10" ht="15.75" customHeight="1" x14ac:dyDescent="0.2">
      <c r="A85" s="1" t="s">
        <v>43</v>
      </c>
      <c r="B85" s="29">
        <v>0</v>
      </c>
      <c r="C85" s="113" t="s">
        <v>42</v>
      </c>
      <c r="D85" s="114"/>
      <c r="E85" s="30">
        <v>0</v>
      </c>
    </row>
    <row r="86" spans="1:10" ht="15.75" customHeight="1" x14ac:dyDescent="0.2">
      <c r="A86" s="1" t="s">
        <v>41</v>
      </c>
      <c r="B86" s="29">
        <v>0</v>
      </c>
      <c r="C86" s="113" t="s">
        <v>40</v>
      </c>
      <c r="D86" s="114"/>
      <c r="E86" s="30">
        <v>0</v>
      </c>
    </row>
    <row r="87" spans="1:10" ht="21" customHeight="1" x14ac:dyDescent="0.2">
      <c r="A87" s="1"/>
      <c r="B87" s="26"/>
      <c r="C87" s="26"/>
      <c r="D87" s="12"/>
      <c r="E87" s="26"/>
    </row>
    <row r="88" spans="1:10" ht="15.75" customHeight="1" x14ac:dyDescent="0.2">
      <c r="A88" s="123" t="s">
        <v>39</v>
      </c>
      <c r="B88" s="123"/>
      <c r="C88" s="123"/>
      <c r="D88" s="123"/>
      <c r="E88" s="123"/>
      <c r="F88" s="123"/>
    </row>
    <row r="89" spans="1:10" ht="24" customHeight="1" x14ac:dyDescent="0.2">
      <c r="D89" s="39"/>
    </row>
    <row r="90" spans="1:10" ht="34.5" customHeight="1" x14ac:dyDescent="0.2">
      <c r="A90" s="121" t="s">
        <v>219</v>
      </c>
      <c r="B90" s="121"/>
      <c r="C90" s="121"/>
      <c r="D90" s="121"/>
      <c r="E90" s="121"/>
      <c r="F90" s="121"/>
      <c r="J90" s="40"/>
    </row>
    <row r="91" spans="1:10" ht="15" customHeight="1" x14ac:dyDescent="0.2">
      <c r="A91" s="41"/>
      <c r="B91" s="42"/>
      <c r="C91" s="42"/>
      <c r="D91" s="42"/>
      <c r="E91" s="42"/>
      <c r="F91" s="41"/>
    </row>
    <row r="92" spans="1:10" ht="15" customHeight="1" x14ac:dyDescent="0.2">
      <c r="A92" s="43" t="s">
        <v>236</v>
      </c>
      <c r="B92" s="43"/>
      <c r="C92" s="43"/>
      <c r="D92" s="42"/>
      <c r="E92" s="42"/>
      <c r="F92" s="41"/>
    </row>
    <row r="93" spans="1:10" ht="15" customHeight="1" x14ac:dyDescent="0.2">
      <c r="A93" s="74" t="str">
        <f>IF(B93&gt;=80,"OUI","NON")</f>
        <v>OUI</v>
      </c>
      <c r="B93" s="75">
        <f>(((B46+B47+B49+B66+B67+B69)/3)+((B6+B11+B13+B18+B20+B25+B27+B32+B34+B39+B41+B59+B60)/2)+((B50+B52+B54+B70+B72+B74)*2/3)+((B7+B8+B14+B21+B28+B35+B42+B55+B62+B75+B79)))/B83*100</f>
        <v>82.916666666666657</v>
      </c>
      <c r="C93" s="124" t="s">
        <v>220</v>
      </c>
      <c r="D93" s="124"/>
      <c r="E93" s="124"/>
      <c r="F93" s="124"/>
    </row>
    <row r="94" spans="1:10" ht="15" customHeight="1" x14ac:dyDescent="0.2">
      <c r="A94" s="43" t="s">
        <v>237</v>
      </c>
      <c r="B94" s="43"/>
      <c r="C94" s="43"/>
      <c r="D94" s="42"/>
      <c r="E94" s="42"/>
      <c r="F94" s="41"/>
    </row>
    <row r="95" spans="1:10" ht="15" customHeight="1" x14ac:dyDescent="0.2">
      <c r="A95" s="66" t="str">
        <f>IF(B95&gt;=30,"OUI","NON")</f>
        <v>OUI</v>
      </c>
      <c r="B95" s="75">
        <f>(B8+B12+B15+B19+B22+B26+B29+B33+B36+B40+B43+B48+B51+B53+B56+B61+B63+B68+B71+B73+B76+B80)/B83*100</f>
        <v>40</v>
      </c>
      <c r="C95" s="124" t="s">
        <v>221</v>
      </c>
      <c r="D95" s="124"/>
      <c r="E95" s="124"/>
      <c r="F95" s="124"/>
      <c r="G95" s="124"/>
    </row>
    <row r="96" spans="1:10" ht="15" customHeight="1" x14ac:dyDescent="0.2">
      <c r="A96" s="43" t="s">
        <v>238</v>
      </c>
      <c r="B96" s="43"/>
      <c r="C96" s="43"/>
      <c r="D96" s="42"/>
      <c r="E96" s="42"/>
      <c r="F96" s="41"/>
    </row>
    <row r="97" spans="1:12" ht="15" customHeight="1" x14ac:dyDescent="0.2">
      <c r="A97" s="66" t="str">
        <f>IF(B97&gt;=30,"OUI","NON")</f>
        <v>OUI</v>
      </c>
      <c r="B97" s="75">
        <f>(B7+B8+B11+B14+B18+B21+B25+B28+B32+B35+B39+B42+B47+B50+B52+B55+B60+B62+B67+B70+B72+B75+B79)/B83*100</f>
        <v>82.5</v>
      </c>
      <c r="C97" s="124" t="s">
        <v>222</v>
      </c>
      <c r="D97" s="124"/>
      <c r="E97" s="124"/>
      <c r="F97" s="124"/>
      <c r="G97" s="124"/>
    </row>
    <row r="98" spans="1:12" ht="15" customHeight="1" x14ac:dyDescent="0.25">
      <c r="A98" s="44" t="s">
        <v>239</v>
      </c>
      <c r="B98" s="44"/>
      <c r="C98" s="44"/>
      <c r="D98" s="42"/>
      <c r="E98" s="42"/>
      <c r="F98" s="41"/>
    </row>
    <row r="99" spans="1:12" ht="15" customHeight="1" x14ac:dyDescent="0.2">
      <c r="A99" s="66" t="str">
        <f>IF(B99&lt;=50,"OUI","NON")</f>
        <v>OUI</v>
      </c>
      <c r="B99" s="75">
        <f>(B6+B7+B8+B9+B11+B13+B14+B16+B18+B20+B21+B23+B25+B27+B28+B30+B32+B34+B35+B37)/(E6+E7+E8+E9+E11+E13+E14+E16+E18+E20+E21+E23+E25+E27+E28+E30+E32+E34+E35+E37)*100</f>
        <v>28.30188679245283</v>
      </c>
      <c r="C99" s="125" t="s">
        <v>223</v>
      </c>
      <c r="D99" s="126"/>
      <c r="E99" s="126"/>
      <c r="F99" s="126"/>
      <c r="G99" s="126"/>
      <c r="H99" s="126"/>
      <c r="I99" s="126"/>
      <c r="J99" s="126"/>
      <c r="K99" s="126"/>
      <c r="L99" s="126"/>
    </row>
    <row r="100" spans="1:12" ht="15" customHeight="1" x14ac:dyDescent="0.25">
      <c r="A100" s="45" t="s">
        <v>240</v>
      </c>
      <c r="B100" s="45"/>
      <c r="C100" s="45"/>
      <c r="D100" s="42"/>
      <c r="E100" s="42"/>
      <c r="F100" s="41"/>
    </row>
    <row r="101" spans="1:12" ht="15" customHeight="1" x14ac:dyDescent="0.2">
      <c r="A101" s="106" t="s">
        <v>164</v>
      </c>
      <c r="B101" s="46"/>
      <c r="C101" s="47"/>
      <c r="D101" s="47"/>
      <c r="E101" s="47"/>
      <c r="F101" s="41"/>
    </row>
    <row r="102" spans="1:12" ht="15.75" customHeight="1" x14ac:dyDescent="0.2">
      <c r="D102" s="39"/>
    </row>
    <row r="103" spans="1:12" ht="33.4" customHeight="1" x14ac:dyDescent="0.2">
      <c r="A103" s="117" t="s">
        <v>200</v>
      </c>
      <c r="B103" s="117"/>
      <c r="C103" s="117"/>
      <c r="D103" s="117"/>
      <c r="E103" s="116" t="str">
        <f>IF(AND($A$93="OUI",$A$95="OUI",$A$97="OUI",$A$99="OUI",$A$101="OUI"),"OUI, BRAVO !","PAS ENCORE")</f>
        <v>OUI, BRAVO !</v>
      </c>
      <c r="F103" s="116"/>
    </row>
    <row r="104" spans="1:12" ht="15.75" customHeight="1" x14ac:dyDescent="0.2">
      <c r="A104" s="118" t="s">
        <v>265</v>
      </c>
      <c r="B104" s="118"/>
      <c r="C104" s="118"/>
      <c r="D104" s="118"/>
      <c r="E104" s="118"/>
      <c r="F104" s="118"/>
    </row>
    <row r="105" spans="1:12" ht="15.75" customHeight="1" x14ac:dyDescent="0.2">
      <c r="D105" s="39"/>
    </row>
    <row r="106" spans="1:12" ht="15.75" customHeight="1" x14ac:dyDescent="0.2">
      <c r="D106" s="39"/>
    </row>
    <row r="107" spans="1:12" ht="15.75" customHeight="1" x14ac:dyDescent="0.2">
      <c r="D107" s="39"/>
    </row>
    <row r="108" spans="1:12" ht="15.75" customHeight="1" x14ac:dyDescent="0.2">
      <c r="D108" s="39"/>
    </row>
    <row r="109" spans="1:12" ht="15.75" customHeight="1" x14ac:dyDescent="0.2">
      <c r="D109" s="39"/>
    </row>
    <row r="110" spans="1:12" ht="15.75" customHeight="1" x14ac:dyDescent="0.2">
      <c r="D110" s="39"/>
    </row>
    <row r="111" spans="1:12" ht="15.75" customHeight="1" x14ac:dyDescent="0.2">
      <c r="D111" s="39"/>
    </row>
    <row r="112" spans="1:12" ht="15.75" customHeight="1" x14ac:dyDescent="0.2">
      <c r="D112" s="39"/>
    </row>
    <row r="113" spans="4:4" ht="15.75" customHeight="1" x14ac:dyDescent="0.2">
      <c r="D113" s="39"/>
    </row>
    <row r="114" spans="4:4" ht="15.75" customHeight="1" x14ac:dyDescent="0.2">
      <c r="D114" s="39"/>
    </row>
    <row r="115" spans="4:4" ht="15.75" customHeight="1" x14ac:dyDescent="0.2">
      <c r="D115" s="39"/>
    </row>
    <row r="116" spans="4:4" ht="15.75" customHeight="1" x14ac:dyDescent="0.2">
      <c r="D116" s="39"/>
    </row>
    <row r="117" spans="4:4" ht="15.75" customHeight="1" x14ac:dyDescent="0.2">
      <c r="D117" s="39"/>
    </row>
    <row r="118" spans="4:4" ht="15.75" customHeight="1" x14ac:dyDescent="0.2">
      <c r="D118" s="39"/>
    </row>
    <row r="119" spans="4:4" ht="15.75" customHeight="1" x14ac:dyDescent="0.2">
      <c r="D119" s="39"/>
    </row>
    <row r="120" spans="4:4" ht="15.75" customHeight="1" x14ac:dyDescent="0.2">
      <c r="D120" s="39"/>
    </row>
    <row r="121" spans="4:4" ht="15.75" customHeight="1" x14ac:dyDescent="0.2">
      <c r="D121" s="39"/>
    </row>
    <row r="122" spans="4:4" ht="15.75" customHeight="1" x14ac:dyDescent="0.2">
      <c r="D122" s="39"/>
    </row>
    <row r="123" spans="4:4" ht="15.75" customHeight="1" x14ac:dyDescent="0.2">
      <c r="D123" s="39"/>
    </row>
    <row r="124" spans="4:4" ht="15.75" customHeight="1" x14ac:dyDescent="0.2">
      <c r="D124" s="39"/>
    </row>
    <row r="125" spans="4:4" ht="15.75" customHeight="1" x14ac:dyDescent="0.2">
      <c r="D125" s="39"/>
    </row>
    <row r="126" spans="4:4" ht="15.75" customHeight="1" x14ac:dyDescent="0.2">
      <c r="D126" s="39"/>
    </row>
    <row r="127" spans="4:4" ht="15.75" customHeight="1" x14ac:dyDescent="0.2">
      <c r="D127" s="39"/>
    </row>
    <row r="128" spans="4:4" ht="15.75" customHeight="1" x14ac:dyDescent="0.2">
      <c r="D128" s="39"/>
    </row>
    <row r="129" spans="4:4" ht="15.75" customHeight="1" x14ac:dyDescent="0.2">
      <c r="D129" s="39"/>
    </row>
    <row r="130" spans="4:4" ht="15.75" customHeight="1" x14ac:dyDescent="0.2">
      <c r="D130" s="39"/>
    </row>
    <row r="131" spans="4:4" ht="15.75" customHeight="1" x14ac:dyDescent="0.2">
      <c r="D131" s="39"/>
    </row>
    <row r="132" spans="4:4" ht="15.75" customHeight="1" x14ac:dyDescent="0.2">
      <c r="D132" s="39"/>
    </row>
    <row r="133" spans="4:4" ht="15.75" customHeight="1" x14ac:dyDescent="0.2">
      <c r="D133" s="39"/>
    </row>
    <row r="134" spans="4:4" ht="15.75" customHeight="1" x14ac:dyDescent="0.2">
      <c r="D134" s="39"/>
    </row>
    <row r="135" spans="4:4" ht="15.75" customHeight="1" x14ac:dyDescent="0.2">
      <c r="D135" s="39"/>
    </row>
    <row r="136" spans="4:4" ht="15.75" customHeight="1" x14ac:dyDescent="0.2">
      <c r="D136" s="39"/>
    </row>
    <row r="137" spans="4:4" ht="15.75" customHeight="1" x14ac:dyDescent="0.2">
      <c r="D137" s="39"/>
    </row>
    <row r="138" spans="4:4" ht="15.75" customHeight="1" x14ac:dyDescent="0.2">
      <c r="D138" s="39"/>
    </row>
    <row r="139" spans="4:4" ht="15.75" customHeight="1" x14ac:dyDescent="0.2">
      <c r="D139" s="39"/>
    </row>
    <row r="140" spans="4:4" ht="15.75" customHeight="1" x14ac:dyDescent="0.2">
      <c r="D140" s="39"/>
    </row>
    <row r="141" spans="4:4" ht="15.75" customHeight="1" x14ac:dyDescent="0.2">
      <c r="D141" s="39"/>
    </row>
    <row r="142" spans="4:4" ht="15.75" customHeight="1" x14ac:dyDescent="0.2">
      <c r="D142" s="39"/>
    </row>
    <row r="143" spans="4:4" ht="15.75" customHeight="1" x14ac:dyDescent="0.2">
      <c r="D143" s="39"/>
    </row>
    <row r="144" spans="4:4" ht="15.75" customHeight="1" x14ac:dyDescent="0.2">
      <c r="D144" s="39"/>
    </row>
    <row r="145" spans="4:4" ht="15.75" customHeight="1" x14ac:dyDescent="0.2">
      <c r="D145" s="39"/>
    </row>
    <row r="146" spans="4:4" ht="15.75" customHeight="1" x14ac:dyDescent="0.2">
      <c r="D146" s="39"/>
    </row>
    <row r="147" spans="4:4" ht="15.75" customHeight="1" x14ac:dyDescent="0.2">
      <c r="D147" s="39"/>
    </row>
    <row r="148" spans="4:4" ht="15.75" customHeight="1" x14ac:dyDescent="0.2">
      <c r="D148" s="39"/>
    </row>
    <row r="149" spans="4:4" ht="15.75" customHeight="1" x14ac:dyDescent="0.2">
      <c r="D149" s="39"/>
    </row>
    <row r="150" spans="4:4" ht="15.75" customHeight="1" x14ac:dyDescent="0.2">
      <c r="D150" s="39"/>
    </row>
    <row r="151" spans="4:4" ht="15.75" customHeight="1" x14ac:dyDescent="0.2">
      <c r="D151" s="39"/>
    </row>
    <row r="152" spans="4:4" ht="15.75" customHeight="1" x14ac:dyDescent="0.2">
      <c r="D152" s="39"/>
    </row>
    <row r="153" spans="4:4" ht="15.75" customHeight="1" x14ac:dyDescent="0.2">
      <c r="D153" s="39"/>
    </row>
    <row r="154" spans="4:4" ht="15.75" customHeight="1" x14ac:dyDescent="0.2">
      <c r="D154" s="39"/>
    </row>
    <row r="155" spans="4:4" ht="15.75" customHeight="1" x14ac:dyDescent="0.2">
      <c r="D155" s="39"/>
    </row>
    <row r="156" spans="4:4" ht="15.75" customHeight="1" x14ac:dyDescent="0.2">
      <c r="D156" s="39"/>
    </row>
    <row r="157" spans="4:4" ht="15.75" customHeight="1" x14ac:dyDescent="0.2">
      <c r="D157" s="39"/>
    </row>
    <row r="158" spans="4:4" ht="15.75" customHeight="1" x14ac:dyDescent="0.2">
      <c r="D158" s="39"/>
    </row>
    <row r="159" spans="4:4" ht="15.75" customHeight="1" x14ac:dyDescent="0.2">
      <c r="D159" s="39"/>
    </row>
    <row r="160" spans="4:4" ht="15.75" customHeight="1" x14ac:dyDescent="0.2">
      <c r="D160" s="39"/>
    </row>
    <row r="161" spans="4:4" ht="15.75" customHeight="1" x14ac:dyDescent="0.2">
      <c r="D161" s="39"/>
    </row>
    <row r="162" spans="4:4" ht="15.75" customHeight="1" x14ac:dyDescent="0.2">
      <c r="D162" s="39"/>
    </row>
    <row r="163" spans="4:4" ht="15.75" customHeight="1" x14ac:dyDescent="0.2">
      <c r="D163" s="39"/>
    </row>
    <row r="164" spans="4:4" ht="15.75" customHeight="1" x14ac:dyDescent="0.2">
      <c r="D164" s="39"/>
    </row>
    <row r="165" spans="4:4" ht="15.75" customHeight="1" x14ac:dyDescent="0.2">
      <c r="D165" s="39"/>
    </row>
    <row r="166" spans="4:4" ht="15.75" customHeight="1" x14ac:dyDescent="0.2">
      <c r="D166" s="39"/>
    </row>
    <row r="167" spans="4:4" ht="15.75" customHeight="1" x14ac:dyDescent="0.2">
      <c r="D167" s="39"/>
    </row>
    <row r="168" spans="4:4" ht="15.75" customHeight="1" x14ac:dyDescent="0.2">
      <c r="D168" s="39"/>
    </row>
    <row r="169" spans="4:4" ht="15.75" customHeight="1" x14ac:dyDescent="0.2">
      <c r="D169" s="39"/>
    </row>
    <row r="170" spans="4:4" ht="15.75" customHeight="1" x14ac:dyDescent="0.2">
      <c r="D170" s="39"/>
    </row>
    <row r="171" spans="4:4" ht="15.75" customHeight="1" x14ac:dyDescent="0.2">
      <c r="D171" s="39"/>
    </row>
    <row r="172" spans="4:4" ht="15.75" customHeight="1" x14ac:dyDescent="0.2">
      <c r="D172" s="39"/>
    </row>
    <row r="173" spans="4:4" ht="15.75" customHeight="1" x14ac:dyDescent="0.2">
      <c r="D173" s="39"/>
    </row>
    <row r="174" spans="4:4" ht="15.75" customHeight="1" x14ac:dyDescent="0.2">
      <c r="D174" s="39"/>
    </row>
    <row r="175" spans="4:4" ht="15.75" customHeight="1" x14ac:dyDescent="0.2">
      <c r="D175" s="39"/>
    </row>
    <row r="176" spans="4:4" ht="15.75" customHeight="1" x14ac:dyDescent="0.2">
      <c r="D176" s="39"/>
    </row>
    <row r="177" spans="4:4" ht="15.75" customHeight="1" x14ac:dyDescent="0.2">
      <c r="D177" s="39"/>
    </row>
    <row r="178" spans="4:4" ht="15.75" customHeight="1" x14ac:dyDescent="0.2">
      <c r="D178" s="39"/>
    </row>
    <row r="179" spans="4:4" ht="15.75" customHeight="1" x14ac:dyDescent="0.2">
      <c r="D179" s="39"/>
    </row>
    <row r="180" spans="4:4" ht="15.75" customHeight="1" x14ac:dyDescent="0.2">
      <c r="D180" s="39"/>
    </row>
    <row r="181" spans="4:4" ht="15.75" customHeight="1" x14ac:dyDescent="0.2">
      <c r="D181" s="39"/>
    </row>
    <row r="182" spans="4:4" ht="15.75" customHeight="1" x14ac:dyDescent="0.2">
      <c r="D182" s="39"/>
    </row>
    <row r="183" spans="4:4" ht="15.75" customHeight="1" x14ac:dyDescent="0.2">
      <c r="D183" s="39"/>
    </row>
    <row r="184" spans="4:4" ht="15.75" customHeight="1" x14ac:dyDescent="0.2">
      <c r="D184" s="39"/>
    </row>
    <row r="185" spans="4:4" ht="15.75" customHeight="1" x14ac:dyDescent="0.2">
      <c r="D185" s="39"/>
    </row>
    <row r="186" spans="4:4" ht="15.75" customHeight="1" x14ac:dyDescent="0.2">
      <c r="D186" s="39"/>
    </row>
    <row r="187" spans="4:4" ht="15.75" customHeight="1" x14ac:dyDescent="0.2">
      <c r="D187" s="39"/>
    </row>
    <row r="188" spans="4:4" ht="15.75" customHeight="1" x14ac:dyDescent="0.2">
      <c r="D188" s="39"/>
    </row>
    <row r="189" spans="4:4" ht="15.75" customHeight="1" x14ac:dyDescent="0.2">
      <c r="D189" s="39"/>
    </row>
    <row r="190" spans="4:4" ht="15.75" customHeight="1" x14ac:dyDescent="0.2">
      <c r="D190" s="39"/>
    </row>
    <row r="191" spans="4:4" ht="15.75" customHeight="1" x14ac:dyDescent="0.2">
      <c r="D191" s="39"/>
    </row>
    <row r="192" spans="4:4" ht="15.75" customHeight="1" x14ac:dyDescent="0.2">
      <c r="D192" s="39"/>
    </row>
    <row r="193" spans="4:4" ht="15.75" customHeight="1" x14ac:dyDescent="0.2">
      <c r="D193" s="39"/>
    </row>
    <row r="194" spans="4:4" ht="15.75" customHeight="1" x14ac:dyDescent="0.2">
      <c r="D194" s="39"/>
    </row>
    <row r="195" spans="4:4" ht="15.75" customHeight="1" x14ac:dyDescent="0.2">
      <c r="D195" s="39"/>
    </row>
    <row r="196" spans="4:4" ht="15.75" customHeight="1" x14ac:dyDescent="0.2">
      <c r="D196" s="39"/>
    </row>
    <row r="197" spans="4:4" ht="15.75" customHeight="1" x14ac:dyDescent="0.2">
      <c r="D197" s="39"/>
    </row>
    <row r="198" spans="4:4" ht="15.75" customHeight="1" x14ac:dyDescent="0.2">
      <c r="D198" s="39"/>
    </row>
    <row r="199" spans="4:4" ht="15.75" customHeight="1" x14ac:dyDescent="0.2">
      <c r="D199" s="39"/>
    </row>
    <row r="200" spans="4:4" ht="15.75" customHeight="1" x14ac:dyDescent="0.2">
      <c r="D200" s="39"/>
    </row>
    <row r="201" spans="4:4" ht="15.75" customHeight="1" x14ac:dyDescent="0.2">
      <c r="D201" s="39"/>
    </row>
    <row r="202" spans="4:4" ht="15.75" customHeight="1" x14ac:dyDescent="0.2">
      <c r="D202" s="39"/>
    </row>
    <row r="203" spans="4:4" ht="15.75" customHeight="1" x14ac:dyDescent="0.2">
      <c r="D203" s="39"/>
    </row>
    <row r="204" spans="4:4" ht="15.75" customHeight="1" x14ac:dyDescent="0.2">
      <c r="D204" s="39"/>
    </row>
    <row r="205" spans="4:4" ht="15.75" customHeight="1" x14ac:dyDescent="0.2">
      <c r="D205" s="39"/>
    </row>
    <row r="206" spans="4:4" ht="15.75" customHeight="1" x14ac:dyDescent="0.2">
      <c r="D206" s="39"/>
    </row>
    <row r="207" spans="4:4" ht="15.75" customHeight="1" x14ac:dyDescent="0.2">
      <c r="D207" s="39"/>
    </row>
    <row r="208" spans="4:4" ht="15.75" customHeight="1" x14ac:dyDescent="0.2">
      <c r="D208" s="39"/>
    </row>
    <row r="209" spans="4:4" ht="15.75" customHeight="1" x14ac:dyDescent="0.2">
      <c r="D209" s="39"/>
    </row>
    <row r="210" spans="4:4" ht="15.75" customHeight="1" x14ac:dyDescent="0.2">
      <c r="D210" s="39"/>
    </row>
    <row r="211" spans="4:4" ht="15.75" customHeight="1" x14ac:dyDescent="0.2">
      <c r="D211" s="39"/>
    </row>
    <row r="212" spans="4:4" ht="15.75" customHeight="1" x14ac:dyDescent="0.2">
      <c r="D212" s="39"/>
    </row>
    <row r="213" spans="4:4" ht="15.75" customHeight="1" x14ac:dyDescent="0.2">
      <c r="D213" s="39"/>
    </row>
    <row r="214" spans="4:4" ht="15.75" customHeight="1" x14ac:dyDescent="0.2">
      <c r="D214" s="39"/>
    </row>
    <row r="215" spans="4:4" ht="15.75" customHeight="1" x14ac:dyDescent="0.2">
      <c r="D215" s="39"/>
    </row>
    <row r="216" spans="4:4" ht="15.75" customHeight="1" x14ac:dyDescent="0.2">
      <c r="D216" s="39"/>
    </row>
    <row r="217" spans="4:4" ht="15.75" customHeight="1" x14ac:dyDescent="0.2">
      <c r="D217" s="39"/>
    </row>
    <row r="218" spans="4:4" ht="15.75" customHeight="1" x14ac:dyDescent="0.2">
      <c r="D218" s="39"/>
    </row>
    <row r="219" spans="4:4" ht="15.75" customHeight="1" x14ac:dyDescent="0.2">
      <c r="D219" s="39"/>
    </row>
    <row r="220" spans="4:4" ht="15.75" customHeight="1" x14ac:dyDescent="0.2">
      <c r="D220" s="39"/>
    </row>
    <row r="221" spans="4:4" ht="15.75" customHeight="1" x14ac:dyDescent="0.2">
      <c r="D221" s="39"/>
    </row>
    <row r="222" spans="4:4" ht="15.75" customHeight="1" x14ac:dyDescent="0.2">
      <c r="D222" s="39"/>
    </row>
    <row r="223" spans="4:4" ht="15.75" customHeight="1" x14ac:dyDescent="0.2">
      <c r="D223" s="39"/>
    </row>
    <row r="224" spans="4:4" ht="15.75" customHeight="1" x14ac:dyDescent="0.2">
      <c r="D224" s="39"/>
    </row>
    <row r="225" spans="4:4" ht="15.75" customHeight="1" x14ac:dyDescent="0.2">
      <c r="D225" s="39"/>
    </row>
    <row r="226" spans="4:4" ht="15.75" customHeight="1" x14ac:dyDescent="0.2">
      <c r="D226" s="39"/>
    </row>
    <row r="227" spans="4:4" ht="15.75" customHeight="1" x14ac:dyDescent="0.2">
      <c r="D227" s="39"/>
    </row>
    <row r="228" spans="4:4" ht="15.75" customHeight="1" x14ac:dyDescent="0.2">
      <c r="D228" s="39"/>
    </row>
    <row r="229" spans="4:4" ht="15.75" customHeight="1" x14ac:dyDescent="0.2">
      <c r="D229" s="39"/>
    </row>
    <row r="230" spans="4:4" ht="15.75" customHeight="1" x14ac:dyDescent="0.2">
      <c r="D230" s="39"/>
    </row>
    <row r="231" spans="4:4" ht="15.75" customHeight="1" x14ac:dyDescent="0.2">
      <c r="D231" s="39"/>
    </row>
    <row r="232" spans="4:4" ht="15.75" customHeight="1" x14ac:dyDescent="0.2">
      <c r="D232" s="39"/>
    </row>
    <row r="233" spans="4:4" ht="15.75" customHeight="1" x14ac:dyDescent="0.2">
      <c r="D233" s="39"/>
    </row>
    <row r="234" spans="4:4" ht="15.75" customHeight="1" x14ac:dyDescent="0.2">
      <c r="D234" s="39"/>
    </row>
    <row r="235" spans="4:4" ht="15.75" customHeight="1" x14ac:dyDescent="0.2">
      <c r="D235" s="39"/>
    </row>
    <row r="236" spans="4:4" ht="15.75" customHeight="1" x14ac:dyDescent="0.2">
      <c r="D236" s="39"/>
    </row>
    <row r="237" spans="4:4" ht="15.75" customHeight="1" x14ac:dyDescent="0.2">
      <c r="D237" s="39"/>
    </row>
    <row r="238" spans="4:4" ht="15.75" customHeight="1" x14ac:dyDescent="0.2">
      <c r="D238" s="39"/>
    </row>
    <row r="239" spans="4:4" ht="15.75" customHeight="1" x14ac:dyDescent="0.2">
      <c r="D239" s="39"/>
    </row>
    <row r="240" spans="4:4" ht="15.75" customHeight="1" x14ac:dyDescent="0.2">
      <c r="D240" s="39"/>
    </row>
    <row r="241" spans="4:4" ht="15.75" customHeight="1" x14ac:dyDescent="0.2">
      <c r="D241" s="39"/>
    </row>
    <row r="242" spans="4:4" ht="15.75" customHeight="1" x14ac:dyDescent="0.2">
      <c r="D242" s="39"/>
    </row>
    <row r="243" spans="4:4" ht="15.75" customHeight="1" x14ac:dyDescent="0.2">
      <c r="D243" s="39"/>
    </row>
    <row r="244" spans="4:4" ht="15.75" customHeight="1" x14ac:dyDescent="0.2">
      <c r="D244" s="39"/>
    </row>
    <row r="245" spans="4:4" ht="15.75" customHeight="1" x14ac:dyDescent="0.2">
      <c r="D245" s="39"/>
    </row>
    <row r="246" spans="4:4" ht="15.75" customHeight="1" x14ac:dyDescent="0.2">
      <c r="D246" s="39"/>
    </row>
    <row r="247" spans="4:4" ht="15.75" customHeight="1" x14ac:dyDescent="0.2">
      <c r="D247" s="39"/>
    </row>
    <row r="248" spans="4:4" ht="15.75" customHeight="1" x14ac:dyDescent="0.2">
      <c r="D248" s="39"/>
    </row>
    <row r="249" spans="4:4" ht="15.75" customHeight="1" x14ac:dyDescent="0.2">
      <c r="D249" s="39"/>
    </row>
    <row r="250" spans="4:4" ht="15.75" customHeight="1" x14ac:dyDescent="0.2">
      <c r="D250" s="39"/>
    </row>
    <row r="251" spans="4:4" ht="15.75" customHeight="1" x14ac:dyDescent="0.2">
      <c r="D251" s="39"/>
    </row>
    <row r="252" spans="4:4" ht="15.75" customHeight="1" x14ac:dyDescent="0.2">
      <c r="D252" s="39"/>
    </row>
    <row r="253" spans="4:4" ht="15.75" customHeight="1" x14ac:dyDescent="0.2">
      <c r="D253" s="39"/>
    </row>
    <row r="254" spans="4:4" ht="15.75" customHeight="1" x14ac:dyDescent="0.2">
      <c r="D254" s="39"/>
    </row>
    <row r="255" spans="4:4" ht="15.75" customHeight="1" x14ac:dyDescent="0.2">
      <c r="D255" s="39"/>
    </row>
    <row r="256" spans="4:4" ht="15.75" customHeight="1" x14ac:dyDescent="0.2">
      <c r="D256" s="39"/>
    </row>
    <row r="257" spans="4:4" ht="15.75" customHeight="1" x14ac:dyDescent="0.2">
      <c r="D257" s="39"/>
    </row>
    <row r="258" spans="4:4" ht="15.75" customHeight="1" x14ac:dyDescent="0.2">
      <c r="D258" s="39"/>
    </row>
    <row r="259" spans="4:4" ht="15.75" customHeight="1" x14ac:dyDescent="0.2">
      <c r="D259" s="39"/>
    </row>
    <row r="260" spans="4:4" ht="15.75" customHeight="1" x14ac:dyDescent="0.2">
      <c r="D260" s="39"/>
    </row>
    <row r="261" spans="4:4" ht="15.75" customHeight="1" x14ac:dyDescent="0.2">
      <c r="D261" s="39"/>
    </row>
    <row r="262" spans="4:4" ht="15.75" customHeight="1" x14ac:dyDescent="0.2">
      <c r="D262" s="39"/>
    </row>
    <row r="263" spans="4:4" ht="15.75" customHeight="1" x14ac:dyDescent="0.2">
      <c r="D263" s="39"/>
    </row>
    <row r="264" spans="4:4" ht="15.75" customHeight="1" x14ac:dyDescent="0.2">
      <c r="D264" s="39"/>
    </row>
    <row r="265" spans="4:4" ht="15.75" customHeight="1" x14ac:dyDescent="0.2">
      <c r="D265" s="39"/>
    </row>
    <row r="266" spans="4:4" ht="15.75" customHeight="1" x14ac:dyDescent="0.2">
      <c r="D266" s="39"/>
    </row>
    <row r="267" spans="4:4" ht="15.75" customHeight="1" x14ac:dyDescent="0.2">
      <c r="D267" s="39"/>
    </row>
    <row r="268" spans="4:4" ht="15.75" customHeight="1" x14ac:dyDescent="0.2">
      <c r="D268" s="39"/>
    </row>
    <row r="269" spans="4:4" ht="15.75" customHeight="1" x14ac:dyDescent="0.2">
      <c r="D269" s="39"/>
    </row>
    <row r="270" spans="4:4" ht="15.75" customHeight="1" x14ac:dyDescent="0.2">
      <c r="D270" s="39"/>
    </row>
    <row r="271" spans="4:4" ht="15.75" customHeight="1" x14ac:dyDescent="0.2">
      <c r="D271" s="39"/>
    </row>
    <row r="272" spans="4:4" ht="15.75" customHeight="1" x14ac:dyDescent="0.2">
      <c r="D272" s="39"/>
    </row>
    <row r="273" spans="4:4" ht="15.75" customHeight="1" x14ac:dyDescent="0.2">
      <c r="D273" s="39"/>
    </row>
    <row r="274" spans="4:4" ht="15.75" customHeight="1" x14ac:dyDescent="0.2">
      <c r="D274" s="39"/>
    </row>
    <row r="275" spans="4:4" ht="15.75" customHeight="1" x14ac:dyDescent="0.2">
      <c r="D275" s="39"/>
    </row>
    <row r="276" spans="4:4" ht="15.75" customHeight="1" x14ac:dyDescent="0.2">
      <c r="D276" s="39"/>
    </row>
    <row r="277" spans="4:4" ht="15.75" customHeight="1" x14ac:dyDescent="0.2">
      <c r="D277" s="39"/>
    </row>
    <row r="278" spans="4:4" ht="15.75" customHeight="1" x14ac:dyDescent="0.2">
      <c r="D278" s="39"/>
    </row>
    <row r="279" spans="4:4" ht="15.75" customHeight="1" x14ac:dyDescent="0.2">
      <c r="D279" s="39"/>
    </row>
    <row r="280" spans="4:4" ht="15.75" customHeight="1" x14ac:dyDescent="0.2">
      <c r="D280" s="39"/>
    </row>
    <row r="281" spans="4:4" ht="15.75" customHeight="1" x14ac:dyDescent="0.2">
      <c r="D281" s="39"/>
    </row>
    <row r="282" spans="4:4" ht="15.75" customHeight="1" x14ac:dyDescent="0.2">
      <c r="D282" s="39"/>
    </row>
    <row r="283" spans="4:4" ht="15.75" customHeight="1" x14ac:dyDescent="0.2">
      <c r="D283" s="39"/>
    </row>
    <row r="284" spans="4:4" ht="15.75" customHeight="1" x14ac:dyDescent="0.2">
      <c r="D284" s="39"/>
    </row>
    <row r="285" spans="4:4" ht="15.75" customHeight="1" x14ac:dyDescent="0.2">
      <c r="D285" s="39"/>
    </row>
    <row r="286" spans="4:4" ht="15.75" customHeight="1" x14ac:dyDescent="0.2">
      <c r="D286" s="39"/>
    </row>
    <row r="287" spans="4:4" ht="15.75" customHeight="1" x14ac:dyDescent="0.2">
      <c r="D287" s="39"/>
    </row>
    <row r="288" spans="4:4" ht="15.75" customHeight="1" x14ac:dyDescent="0.2">
      <c r="D288" s="39"/>
    </row>
    <row r="289" spans="4:4" ht="15.75" customHeight="1" x14ac:dyDescent="0.2">
      <c r="D289" s="39"/>
    </row>
    <row r="290" spans="4:4" ht="15.75" customHeight="1" x14ac:dyDescent="0.2">
      <c r="D290" s="39"/>
    </row>
    <row r="291" spans="4:4" ht="15.75" customHeight="1" x14ac:dyDescent="0.2">
      <c r="D291" s="39"/>
    </row>
    <row r="292" spans="4:4" ht="15.75" customHeight="1" x14ac:dyDescent="0.2">
      <c r="D292" s="39"/>
    </row>
    <row r="293" spans="4:4" ht="15.75" customHeight="1" x14ac:dyDescent="0.2">
      <c r="D293" s="39"/>
    </row>
    <row r="294" spans="4:4" ht="15.75" customHeight="1" x14ac:dyDescent="0.2">
      <c r="D294" s="39"/>
    </row>
    <row r="295" spans="4:4" ht="15.75" customHeight="1" x14ac:dyDescent="0.2">
      <c r="D295" s="39"/>
    </row>
    <row r="296" spans="4:4" ht="15.75" customHeight="1" x14ac:dyDescent="0.2">
      <c r="D296" s="39"/>
    </row>
    <row r="297" spans="4:4" ht="15.75" customHeight="1" x14ac:dyDescent="0.2">
      <c r="D297" s="39"/>
    </row>
    <row r="298" spans="4:4" ht="15.75" customHeight="1" x14ac:dyDescent="0.2">
      <c r="D298" s="39"/>
    </row>
    <row r="299" spans="4:4" ht="15.75" customHeight="1" x14ac:dyDescent="0.2">
      <c r="D299" s="39"/>
    </row>
    <row r="300" spans="4:4" ht="15.75" customHeight="1" x14ac:dyDescent="0.2">
      <c r="D300" s="39"/>
    </row>
    <row r="301" spans="4:4" ht="15.75" customHeight="1" x14ac:dyDescent="0.2">
      <c r="D301" s="39"/>
    </row>
    <row r="302" spans="4:4" ht="15.75" customHeight="1" x14ac:dyDescent="0.2">
      <c r="D302" s="39"/>
    </row>
    <row r="303" spans="4:4" ht="15.75" customHeight="1" x14ac:dyDescent="0.2">
      <c r="D303" s="39"/>
    </row>
    <row r="304" spans="4:4" ht="15.75" customHeight="1" x14ac:dyDescent="0.2">
      <c r="D304" s="39"/>
    </row>
    <row r="305" spans="4:4" ht="15.75" customHeight="1" x14ac:dyDescent="0.2">
      <c r="D305" s="39"/>
    </row>
    <row r="306" spans="4:4" ht="15.75" customHeight="1" x14ac:dyDescent="0.2">
      <c r="D306" s="39"/>
    </row>
    <row r="307" spans="4:4" ht="15.75" customHeight="1" x14ac:dyDescent="0.2">
      <c r="D307" s="39"/>
    </row>
    <row r="308" spans="4:4" ht="15.75" customHeight="1" x14ac:dyDescent="0.2">
      <c r="D308" s="39"/>
    </row>
    <row r="309" spans="4:4" ht="15.75" customHeight="1" x14ac:dyDescent="0.2">
      <c r="D309" s="39"/>
    </row>
    <row r="310" spans="4:4" ht="15.75" customHeight="1" x14ac:dyDescent="0.2">
      <c r="D310" s="39"/>
    </row>
    <row r="311" spans="4:4" ht="15.75" customHeight="1" x14ac:dyDescent="0.2">
      <c r="D311" s="39"/>
    </row>
    <row r="312" spans="4:4" ht="15.75" customHeight="1" x14ac:dyDescent="0.2">
      <c r="D312" s="39"/>
    </row>
    <row r="313" spans="4:4" ht="15.75" customHeight="1" x14ac:dyDescent="0.2">
      <c r="D313" s="39"/>
    </row>
    <row r="314" spans="4:4" ht="15.75" customHeight="1" x14ac:dyDescent="0.2">
      <c r="D314" s="39"/>
    </row>
    <row r="315" spans="4:4" ht="15.75" customHeight="1" x14ac:dyDescent="0.2">
      <c r="D315" s="39"/>
    </row>
    <row r="316" spans="4:4" ht="15.75" customHeight="1" x14ac:dyDescent="0.2">
      <c r="D316" s="39"/>
    </row>
    <row r="317" spans="4:4" ht="15.75" customHeight="1" x14ac:dyDescent="0.2">
      <c r="D317" s="39"/>
    </row>
    <row r="318" spans="4:4" ht="15.75" customHeight="1" x14ac:dyDescent="0.2">
      <c r="D318" s="39"/>
    </row>
    <row r="319" spans="4:4" ht="15.75" customHeight="1" x14ac:dyDescent="0.2">
      <c r="D319" s="39"/>
    </row>
    <row r="320" spans="4:4" ht="15.75" customHeight="1" x14ac:dyDescent="0.2">
      <c r="D320" s="39"/>
    </row>
    <row r="321" spans="4:4" ht="15.75" customHeight="1" x14ac:dyDescent="0.2">
      <c r="D321" s="39"/>
    </row>
    <row r="322" spans="4:4" ht="15.75" customHeight="1" x14ac:dyDescent="0.2">
      <c r="D322" s="39"/>
    </row>
    <row r="323" spans="4:4" ht="15.75" customHeight="1" x14ac:dyDescent="0.2">
      <c r="D323" s="39"/>
    </row>
    <row r="324" spans="4:4" ht="15.75" customHeight="1" x14ac:dyDescent="0.2">
      <c r="D324" s="39"/>
    </row>
    <row r="325" spans="4:4" ht="15.75" customHeight="1" x14ac:dyDescent="0.2">
      <c r="D325" s="39"/>
    </row>
    <row r="326" spans="4:4" ht="15.75" customHeight="1" x14ac:dyDescent="0.2">
      <c r="D326" s="39"/>
    </row>
    <row r="327" spans="4:4" ht="15.75" customHeight="1" x14ac:dyDescent="0.2">
      <c r="D327" s="39"/>
    </row>
    <row r="328" spans="4:4" ht="15.75" customHeight="1" x14ac:dyDescent="0.2">
      <c r="D328" s="39"/>
    </row>
    <row r="329" spans="4:4" ht="15.75" customHeight="1" x14ac:dyDescent="0.2">
      <c r="D329" s="39"/>
    </row>
    <row r="330" spans="4:4" ht="15.75" customHeight="1" x14ac:dyDescent="0.2">
      <c r="D330" s="39"/>
    </row>
    <row r="331" spans="4:4" ht="15.75" customHeight="1" x14ac:dyDescent="0.2">
      <c r="D331" s="39"/>
    </row>
    <row r="332" spans="4:4" ht="15.75" customHeight="1" x14ac:dyDescent="0.2">
      <c r="D332" s="39"/>
    </row>
    <row r="333" spans="4:4" ht="15.75" customHeight="1" x14ac:dyDescent="0.2">
      <c r="D333" s="39"/>
    </row>
    <row r="334" spans="4:4" ht="15.75" customHeight="1" x14ac:dyDescent="0.2">
      <c r="D334" s="39"/>
    </row>
    <row r="335" spans="4:4" ht="15.75" customHeight="1" x14ac:dyDescent="0.2">
      <c r="D335" s="39"/>
    </row>
    <row r="336" spans="4:4" ht="15.75" customHeight="1" x14ac:dyDescent="0.2">
      <c r="D336" s="39"/>
    </row>
    <row r="337" spans="4:4" ht="15.75" customHeight="1" x14ac:dyDescent="0.2">
      <c r="D337" s="39"/>
    </row>
    <row r="338" spans="4:4" ht="15.75" customHeight="1" x14ac:dyDescent="0.2">
      <c r="D338" s="39"/>
    </row>
    <row r="339" spans="4:4" ht="15.75" customHeight="1" x14ac:dyDescent="0.2">
      <c r="D339" s="39"/>
    </row>
    <row r="340" spans="4:4" ht="15.75" customHeight="1" x14ac:dyDescent="0.2">
      <c r="D340" s="39"/>
    </row>
    <row r="341" spans="4:4" ht="15.75" customHeight="1" x14ac:dyDescent="0.2">
      <c r="D341" s="39"/>
    </row>
    <row r="342" spans="4:4" ht="15.75" customHeight="1" x14ac:dyDescent="0.2">
      <c r="D342" s="39"/>
    </row>
    <row r="343" spans="4:4" ht="15.75" customHeight="1" x14ac:dyDescent="0.2">
      <c r="D343" s="39"/>
    </row>
    <row r="344" spans="4:4" ht="15.75" customHeight="1" x14ac:dyDescent="0.2">
      <c r="D344" s="39"/>
    </row>
    <row r="345" spans="4:4" ht="15.75" customHeight="1" x14ac:dyDescent="0.2">
      <c r="D345" s="39"/>
    </row>
    <row r="346" spans="4:4" ht="15.75" customHeight="1" x14ac:dyDescent="0.2">
      <c r="D346" s="39"/>
    </row>
    <row r="347" spans="4:4" ht="15.75" customHeight="1" x14ac:dyDescent="0.2">
      <c r="D347" s="39"/>
    </row>
    <row r="348" spans="4:4" ht="15.75" customHeight="1" x14ac:dyDescent="0.2">
      <c r="D348" s="39"/>
    </row>
    <row r="349" spans="4:4" ht="15.75" customHeight="1" x14ac:dyDescent="0.2">
      <c r="D349" s="39"/>
    </row>
    <row r="350" spans="4:4" ht="15.75" customHeight="1" x14ac:dyDescent="0.2">
      <c r="D350" s="39"/>
    </row>
    <row r="351" spans="4:4" ht="15.75" customHeight="1" x14ac:dyDescent="0.2">
      <c r="D351" s="39"/>
    </row>
    <row r="352" spans="4:4" ht="15.75" customHeight="1" x14ac:dyDescent="0.2">
      <c r="D352" s="39"/>
    </row>
    <row r="353" spans="4:4" ht="15.75" customHeight="1" x14ac:dyDescent="0.2">
      <c r="D353" s="39"/>
    </row>
    <row r="354" spans="4:4" ht="15.75" customHeight="1" x14ac:dyDescent="0.2">
      <c r="D354" s="39"/>
    </row>
    <row r="355" spans="4:4" ht="15.75" customHeight="1" x14ac:dyDescent="0.2">
      <c r="D355" s="39"/>
    </row>
    <row r="356" spans="4:4" ht="15.75" customHeight="1" x14ac:dyDescent="0.2">
      <c r="D356" s="39"/>
    </row>
    <row r="357" spans="4:4" ht="15.75" customHeight="1" x14ac:dyDescent="0.2">
      <c r="D357" s="39"/>
    </row>
    <row r="358" spans="4:4" ht="15.75" customHeight="1" x14ac:dyDescent="0.2">
      <c r="D358" s="39"/>
    </row>
    <row r="359" spans="4:4" ht="15.75" customHeight="1" x14ac:dyDescent="0.2">
      <c r="D359" s="39"/>
    </row>
    <row r="360" spans="4:4" ht="15.75" customHeight="1" x14ac:dyDescent="0.2">
      <c r="D360" s="39"/>
    </row>
    <row r="361" spans="4:4" ht="15.75" customHeight="1" x14ac:dyDescent="0.2">
      <c r="D361" s="39"/>
    </row>
    <row r="362" spans="4:4" ht="15.75" customHeight="1" x14ac:dyDescent="0.2">
      <c r="D362" s="39"/>
    </row>
    <row r="363" spans="4:4" ht="15.75" customHeight="1" x14ac:dyDescent="0.2">
      <c r="D363" s="39"/>
    </row>
    <row r="364" spans="4:4" ht="15.75" customHeight="1" x14ac:dyDescent="0.2">
      <c r="D364" s="39"/>
    </row>
    <row r="365" spans="4:4" ht="15.75" customHeight="1" x14ac:dyDescent="0.2">
      <c r="D365" s="39"/>
    </row>
    <row r="366" spans="4:4" ht="15.75" customHeight="1" x14ac:dyDescent="0.2">
      <c r="D366" s="39"/>
    </row>
    <row r="367" spans="4:4" ht="15.75" customHeight="1" x14ac:dyDescent="0.2">
      <c r="D367" s="39"/>
    </row>
    <row r="368" spans="4:4" ht="15.75" customHeight="1" x14ac:dyDescent="0.2">
      <c r="D368" s="39"/>
    </row>
    <row r="369" spans="4:4" ht="15.75" customHeight="1" x14ac:dyDescent="0.2">
      <c r="D369" s="39"/>
    </row>
    <row r="370" spans="4:4" ht="15.75" customHeight="1" x14ac:dyDescent="0.2">
      <c r="D370" s="39"/>
    </row>
    <row r="371" spans="4:4" ht="15.75" customHeight="1" x14ac:dyDescent="0.2">
      <c r="D371" s="39"/>
    </row>
    <row r="372" spans="4:4" ht="15.75" customHeight="1" x14ac:dyDescent="0.2">
      <c r="D372" s="39"/>
    </row>
    <row r="373" spans="4:4" ht="15.75" customHeight="1" x14ac:dyDescent="0.2">
      <c r="D373" s="39"/>
    </row>
    <row r="374" spans="4:4" ht="15.75" customHeight="1" x14ac:dyDescent="0.2">
      <c r="D374" s="39"/>
    </row>
    <row r="375" spans="4:4" ht="15.75" customHeight="1" x14ac:dyDescent="0.2">
      <c r="D375" s="39"/>
    </row>
    <row r="376" spans="4:4" ht="15.75" customHeight="1" x14ac:dyDescent="0.2">
      <c r="D376" s="39"/>
    </row>
    <row r="377" spans="4:4" ht="15.75" customHeight="1" x14ac:dyDescent="0.2">
      <c r="D377" s="39"/>
    </row>
    <row r="378" spans="4:4" ht="15.75" customHeight="1" x14ac:dyDescent="0.2">
      <c r="D378" s="39"/>
    </row>
    <row r="379" spans="4:4" ht="15.75" customHeight="1" x14ac:dyDescent="0.2">
      <c r="D379" s="39"/>
    </row>
    <row r="380" spans="4:4" ht="15.75" customHeight="1" x14ac:dyDescent="0.2">
      <c r="D380" s="39"/>
    </row>
    <row r="381" spans="4:4" ht="15.75" customHeight="1" x14ac:dyDescent="0.2">
      <c r="D381" s="39"/>
    </row>
    <row r="382" spans="4:4" ht="15.75" customHeight="1" x14ac:dyDescent="0.2">
      <c r="D382" s="39"/>
    </row>
    <row r="383" spans="4:4" ht="15.75" customHeight="1" x14ac:dyDescent="0.2">
      <c r="D383" s="39"/>
    </row>
    <row r="384" spans="4:4" ht="15.75" customHeight="1" x14ac:dyDescent="0.2">
      <c r="D384" s="39"/>
    </row>
    <row r="385" spans="4:4" ht="15.75" customHeight="1" x14ac:dyDescent="0.2">
      <c r="D385" s="39"/>
    </row>
    <row r="386" spans="4:4" ht="15.75" customHeight="1" x14ac:dyDescent="0.2">
      <c r="D386" s="39"/>
    </row>
    <row r="387" spans="4:4" ht="15.75" customHeight="1" x14ac:dyDescent="0.2">
      <c r="D387" s="39"/>
    </row>
    <row r="388" spans="4:4" ht="15.75" customHeight="1" x14ac:dyDescent="0.2">
      <c r="D388" s="39"/>
    </row>
    <row r="389" spans="4:4" ht="15.75" customHeight="1" x14ac:dyDescent="0.2">
      <c r="D389" s="39"/>
    </row>
    <row r="390" spans="4:4" ht="15.75" customHeight="1" x14ac:dyDescent="0.2">
      <c r="D390" s="39"/>
    </row>
    <row r="391" spans="4:4" ht="15.75" customHeight="1" x14ac:dyDescent="0.2">
      <c r="D391" s="39"/>
    </row>
    <row r="392" spans="4:4" ht="15.75" customHeight="1" x14ac:dyDescent="0.2">
      <c r="D392" s="39"/>
    </row>
    <row r="393" spans="4:4" ht="15.75" customHeight="1" x14ac:dyDescent="0.2">
      <c r="D393" s="39"/>
    </row>
    <row r="394" spans="4:4" ht="15.75" customHeight="1" x14ac:dyDescent="0.2">
      <c r="D394" s="39"/>
    </row>
    <row r="395" spans="4:4" ht="15.75" customHeight="1" x14ac:dyDescent="0.2">
      <c r="D395" s="39"/>
    </row>
    <row r="396" spans="4:4" ht="15.75" customHeight="1" x14ac:dyDescent="0.2">
      <c r="D396" s="39"/>
    </row>
    <row r="397" spans="4:4" ht="15.75" customHeight="1" x14ac:dyDescent="0.2">
      <c r="D397" s="39"/>
    </row>
    <row r="398" spans="4:4" ht="15.75" customHeight="1" x14ac:dyDescent="0.2">
      <c r="D398" s="39"/>
    </row>
    <row r="399" spans="4:4" ht="15.75" customHeight="1" x14ac:dyDescent="0.2">
      <c r="D399" s="39"/>
    </row>
    <row r="400" spans="4:4" ht="15.75" customHeight="1" x14ac:dyDescent="0.2">
      <c r="D400" s="39"/>
    </row>
    <row r="401" spans="4:4" ht="15.75" customHeight="1" x14ac:dyDescent="0.2">
      <c r="D401" s="39"/>
    </row>
    <row r="402" spans="4:4" ht="15.75" customHeight="1" x14ac:dyDescent="0.2">
      <c r="D402" s="39"/>
    </row>
    <row r="403" spans="4:4" ht="15.75" customHeight="1" x14ac:dyDescent="0.2">
      <c r="D403" s="39"/>
    </row>
    <row r="404" spans="4:4" ht="15.75" customHeight="1" x14ac:dyDescent="0.2">
      <c r="D404" s="39"/>
    </row>
    <row r="405" spans="4:4" ht="15.75" customHeight="1" x14ac:dyDescent="0.2">
      <c r="D405" s="39"/>
    </row>
    <row r="406" spans="4:4" ht="15.75" customHeight="1" x14ac:dyDescent="0.2">
      <c r="D406" s="39"/>
    </row>
    <row r="407" spans="4:4" ht="15.75" customHeight="1" x14ac:dyDescent="0.2">
      <c r="D407" s="39"/>
    </row>
    <row r="408" spans="4:4" ht="15.75" customHeight="1" x14ac:dyDescent="0.2">
      <c r="D408" s="39"/>
    </row>
    <row r="409" spans="4:4" ht="15.75" customHeight="1" x14ac:dyDescent="0.2">
      <c r="D409" s="39"/>
    </row>
    <row r="410" spans="4:4" ht="15.75" customHeight="1" x14ac:dyDescent="0.2">
      <c r="D410" s="39"/>
    </row>
    <row r="411" spans="4:4" ht="15.75" customHeight="1" x14ac:dyDescent="0.2">
      <c r="D411" s="39"/>
    </row>
    <row r="412" spans="4:4" ht="15.75" customHeight="1" x14ac:dyDescent="0.2">
      <c r="D412" s="39"/>
    </row>
    <row r="413" spans="4:4" ht="15.75" customHeight="1" x14ac:dyDescent="0.2">
      <c r="D413" s="39"/>
    </row>
    <row r="414" spans="4:4" ht="15.75" customHeight="1" x14ac:dyDescent="0.2">
      <c r="D414" s="39"/>
    </row>
    <row r="415" spans="4:4" ht="15.75" customHeight="1" x14ac:dyDescent="0.2">
      <c r="D415" s="39"/>
    </row>
    <row r="416" spans="4:4" ht="15.75" customHeight="1" x14ac:dyDescent="0.2">
      <c r="D416" s="39"/>
    </row>
    <row r="417" spans="4:4" ht="15.75" customHeight="1" x14ac:dyDescent="0.2">
      <c r="D417" s="39"/>
    </row>
    <row r="418" spans="4:4" ht="15.75" customHeight="1" x14ac:dyDescent="0.2">
      <c r="D418" s="39"/>
    </row>
    <row r="419" spans="4:4" ht="15.75" customHeight="1" x14ac:dyDescent="0.2">
      <c r="D419" s="39"/>
    </row>
    <row r="420" spans="4:4" ht="15.75" customHeight="1" x14ac:dyDescent="0.2">
      <c r="D420" s="39"/>
    </row>
    <row r="421" spans="4:4" ht="15.75" customHeight="1" x14ac:dyDescent="0.2">
      <c r="D421" s="39"/>
    </row>
    <row r="422" spans="4:4" ht="15.75" customHeight="1" x14ac:dyDescent="0.2">
      <c r="D422" s="39"/>
    </row>
    <row r="423" spans="4:4" ht="15.75" customHeight="1" x14ac:dyDescent="0.2">
      <c r="D423" s="39"/>
    </row>
    <row r="424" spans="4:4" ht="15.75" customHeight="1" x14ac:dyDescent="0.2">
      <c r="D424" s="39"/>
    </row>
    <row r="425" spans="4:4" ht="15.75" customHeight="1" x14ac:dyDescent="0.2">
      <c r="D425" s="39"/>
    </row>
    <row r="426" spans="4:4" ht="15.75" customHeight="1" x14ac:dyDescent="0.2">
      <c r="D426" s="39"/>
    </row>
    <row r="427" spans="4:4" ht="15.75" customHeight="1" x14ac:dyDescent="0.2">
      <c r="D427" s="39"/>
    </row>
    <row r="428" spans="4:4" ht="15.75" customHeight="1" x14ac:dyDescent="0.2">
      <c r="D428" s="39"/>
    </row>
    <row r="429" spans="4:4" ht="15.75" customHeight="1" x14ac:dyDescent="0.2">
      <c r="D429" s="39"/>
    </row>
    <row r="430" spans="4:4" ht="15.75" customHeight="1" x14ac:dyDescent="0.2">
      <c r="D430" s="39"/>
    </row>
    <row r="431" spans="4:4" ht="15.75" customHeight="1" x14ac:dyDescent="0.2">
      <c r="D431" s="39"/>
    </row>
    <row r="432" spans="4:4" ht="15.75" customHeight="1" x14ac:dyDescent="0.2">
      <c r="D432" s="39"/>
    </row>
    <row r="433" spans="4:4" ht="15.75" customHeight="1" x14ac:dyDescent="0.2">
      <c r="D433" s="39"/>
    </row>
    <row r="434" spans="4:4" ht="15.75" customHeight="1" x14ac:dyDescent="0.2">
      <c r="D434" s="39"/>
    </row>
    <row r="435" spans="4:4" ht="15.75" customHeight="1" x14ac:dyDescent="0.2">
      <c r="D435" s="39"/>
    </row>
    <row r="436" spans="4:4" ht="15.75" customHeight="1" x14ac:dyDescent="0.2">
      <c r="D436" s="39"/>
    </row>
    <row r="437" spans="4:4" ht="15.75" customHeight="1" x14ac:dyDescent="0.2">
      <c r="D437" s="39"/>
    </row>
    <row r="438" spans="4:4" ht="15.75" customHeight="1" x14ac:dyDescent="0.2">
      <c r="D438" s="39"/>
    </row>
    <row r="439" spans="4:4" ht="15.75" customHeight="1" x14ac:dyDescent="0.2">
      <c r="D439" s="39"/>
    </row>
    <row r="440" spans="4:4" ht="15.75" customHeight="1" x14ac:dyDescent="0.2">
      <c r="D440" s="39"/>
    </row>
    <row r="441" spans="4:4" ht="15.75" customHeight="1" x14ac:dyDescent="0.2">
      <c r="D441" s="39"/>
    </row>
    <row r="442" spans="4:4" ht="15.75" customHeight="1" x14ac:dyDescent="0.2">
      <c r="D442" s="39"/>
    </row>
    <row r="443" spans="4:4" ht="15.75" customHeight="1" x14ac:dyDescent="0.2">
      <c r="D443" s="39"/>
    </row>
    <row r="444" spans="4:4" ht="15.75" customHeight="1" x14ac:dyDescent="0.2">
      <c r="D444" s="39"/>
    </row>
    <row r="445" spans="4:4" ht="15.75" customHeight="1" x14ac:dyDescent="0.2">
      <c r="D445" s="39"/>
    </row>
    <row r="446" spans="4:4" ht="15.75" customHeight="1" x14ac:dyDescent="0.2">
      <c r="D446" s="39"/>
    </row>
    <row r="447" spans="4:4" ht="15.75" customHeight="1" x14ac:dyDescent="0.2">
      <c r="D447" s="39"/>
    </row>
    <row r="448" spans="4:4" ht="15.75" customHeight="1" x14ac:dyDescent="0.2">
      <c r="D448" s="39"/>
    </row>
    <row r="449" spans="4:4" ht="15.75" customHeight="1" x14ac:dyDescent="0.2">
      <c r="D449" s="39"/>
    </row>
    <row r="450" spans="4:4" ht="15.75" customHeight="1" x14ac:dyDescent="0.2">
      <c r="D450" s="39"/>
    </row>
    <row r="451" spans="4:4" ht="15.75" customHeight="1" x14ac:dyDescent="0.2">
      <c r="D451" s="39"/>
    </row>
    <row r="452" spans="4:4" ht="15.75" customHeight="1" x14ac:dyDescent="0.2">
      <c r="D452" s="39"/>
    </row>
    <row r="453" spans="4:4" ht="15.75" customHeight="1" x14ac:dyDescent="0.2">
      <c r="D453" s="39"/>
    </row>
    <row r="454" spans="4:4" ht="15.75" customHeight="1" x14ac:dyDescent="0.2">
      <c r="D454" s="39"/>
    </row>
    <row r="455" spans="4:4" ht="15.75" customHeight="1" x14ac:dyDescent="0.2">
      <c r="D455" s="39"/>
    </row>
    <row r="456" spans="4:4" ht="15.75" customHeight="1" x14ac:dyDescent="0.2">
      <c r="D456" s="39"/>
    </row>
    <row r="457" spans="4:4" ht="15.75" customHeight="1" x14ac:dyDescent="0.2">
      <c r="D457" s="39"/>
    </row>
    <row r="458" spans="4:4" ht="15.75" customHeight="1" x14ac:dyDescent="0.2">
      <c r="D458" s="39"/>
    </row>
    <row r="459" spans="4:4" ht="15.75" customHeight="1" x14ac:dyDescent="0.2">
      <c r="D459" s="39"/>
    </row>
    <row r="460" spans="4:4" ht="15.75" customHeight="1" x14ac:dyDescent="0.2">
      <c r="D460" s="39"/>
    </row>
    <row r="461" spans="4:4" ht="15.75" customHeight="1" x14ac:dyDescent="0.2">
      <c r="D461" s="39"/>
    </row>
    <row r="462" spans="4:4" ht="15.75" customHeight="1" x14ac:dyDescent="0.2">
      <c r="D462" s="39"/>
    </row>
    <row r="463" spans="4:4" ht="15.75" customHeight="1" x14ac:dyDescent="0.2">
      <c r="D463" s="39"/>
    </row>
    <row r="464" spans="4:4" ht="15.75" customHeight="1" x14ac:dyDescent="0.2">
      <c r="D464" s="39"/>
    </row>
    <row r="465" spans="4:4" ht="15.75" customHeight="1" x14ac:dyDescent="0.2">
      <c r="D465" s="39"/>
    </row>
    <row r="466" spans="4:4" ht="15.75" customHeight="1" x14ac:dyDescent="0.2">
      <c r="D466" s="39"/>
    </row>
    <row r="467" spans="4:4" ht="15.75" customHeight="1" x14ac:dyDescent="0.2">
      <c r="D467" s="39"/>
    </row>
    <row r="468" spans="4:4" ht="15.75" customHeight="1" x14ac:dyDescent="0.2">
      <c r="D468" s="39"/>
    </row>
    <row r="469" spans="4:4" ht="15.75" customHeight="1" x14ac:dyDescent="0.2">
      <c r="D469" s="39"/>
    </row>
    <row r="470" spans="4:4" ht="15.75" customHeight="1" x14ac:dyDescent="0.2">
      <c r="D470" s="39"/>
    </row>
    <row r="471" spans="4:4" ht="15.75" customHeight="1" x14ac:dyDescent="0.2">
      <c r="D471" s="39"/>
    </row>
    <row r="472" spans="4:4" ht="15.75" customHeight="1" x14ac:dyDescent="0.2">
      <c r="D472" s="39"/>
    </row>
    <row r="473" spans="4:4" ht="15.75" customHeight="1" x14ac:dyDescent="0.2">
      <c r="D473" s="39"/>
    </row>
    <row r="474" spans="4:4" ht="15.75" customHeight="1" x14ac:dyDescent="0.2">
      <c r="D474" s="39"/>
    </row>
    <row r="475" spans="4:4" ht="15.75" customHeight="1" x14ac:dyDescent="0.2">
      <c r="D475" s="39"/>
    </row>
    <row r="476" spans="4:4" ht="15.75" customHeight="1" x14ac:dyDescent="0.2">
      <c r="D476" s="39"/>
    </row>
    <row r="477" spans="4:4" ht="15.75" customHeight="1" x14ac:dyDescent="0.2">
      <c r="D477" s="39"/>
    </row>
    <row r="478" spans="4:4" ht="15.75" customHeight="1" x14ac:dyDescent="0.2">
      <c r="D478" s="39"/>
    </row>
    <row r="479" spans="4:4" ht="15.75" customHeight="1" x14ac:dyDescent="0.2">
      <c r="D479" s="39"/>
    </row>
    <row r="480" spans="4:4" ht="15.75" customHeight="1" x14ac:dyDescent="0.2">
      <c r="D480" s="39"/>
    </row>
    <row r="481" spans="4:4" ht="15.75" customHeight="1" x14ac:dyDescent="0.2">
      <c r="D481" s="39"/>
    </row>
    <row r="482" spans="4:4" ht="15.75" customHeight="1" x14ac:dyDescent="0.2">
      <c r="D482" s="39"/>
    </row>
    <row r="483" spans="4:4" ht="15.75" customHeight="1" x14ac:dyDescent="0.2">
      <c r="D483" s="39"/>
    </row>
    <row r="484" spans="4:4" ht="15.75" customHeight="1" x14ac:dyDescent="0.2">
      <c r="D484" s="39"/>
    </row>
    <row r="485" spans="4:4" ht="15.75" customHeight="1" x14ac:dyDescent="0.2">
      <c r="D485" s="39"/>
    </row>
    <row r="486" spans="4:4" ht="15.75" customHeight="1" x14ac:dyDescent="0.2">
      <c r="D486" s="39"/>
    </row>
    <row r="487" spans="4:4" ht="15.75" customHeight="1" x14ac:dyDescent="0.2">
      <c r="D487" s="39"/>
    </row>
    <row r="488" spans="4:4" ht="15.75" customHeight="1" x14ac:dyDescent="0.2">
      <c r="D488" s="39"/>
    </row>
    <row r="489" spans="4:4" ht="15.75" customHeight="1" x14ac:dyDescent="0.2">
      <c r="D489" s="39"/>
    </row>
    <row r="490" spans="4:4" ht="15.75" customHeight="1" x14ac:dyDescent="0.2">
      <c r="D490" s="39"/>
    </row>
    <row r="491" spans="4:4" ht="15.75" customHeight="1" x14ac:dyDescent="0.2">
      <c r="D491" s="39"/>
    </row>
    <row r="492" spans="4:4" ht="15.75" customHeight="1" x14ac:dyDescent="0.2">
      <c r="D492" s="39"/>
    </row>
    <row r="493" spans="4:4" ht="15.75" customHeight="1" x14ac:dyDescent="0.2">
      <c r="D493" s="39"/>
    </row>
    <row r="494" spans="4:4" ht="15.75" customHeight="1" x14ac:dyDescent="0.2">
      <c r="D494" s="39"/>
    </row>
    <row r="495" spans="4:4" ht="15.75" customHeight="1" x14ac:dyDescent="0.2">
      <c r="D495" s="39"/>
    </row>
    <row r="496" spans="4:4" ht="15.75" customHeight="1" x14ac:dyDescent="0.2">
      <c r="D496" s="39"/>
    </row>
    <row r="497" spans="4:4" ht="15.75" customHeight="1" x14ac:dyDescent="0.2">
      <c r="D497" s="39"/>
    </row>
    <row r="498" spans="4:4" ht="15.75" customHeight="1" x14ac:dyDescent="0.2">
      <c r="D498" s="39"/>
    </row>
    <row r="499" spans="4:4" ht="15.75" customHeight="1" x14ac:dyDescent="0.2">
      <c r="D499" s="39"/>
    </row>
    <row r="500" spans="4:4" ht="15.75" customHeight="1" x14ac:dyDescent="0.2">
      <c r="D500" s="39"/>
    </row>
    <row r="501" spans="4:4" ht="15.75" customHeight="1" x14ac:dyDescent="0.2">
      <c r="D501" s="39"/>
    </row>
    <row r="502" spans="4:4" ht="15.75" customHeight="1" x14ac:dyDescent="0.2">
      <c r="D502" s="39"/>
    </row>
    <row r="503" spans="4:4" ht="15.75" customHeight="1" x14ac:dyDescent="0.2">
      <c r="D503" s="39"/>
    </row>
    <row r="504" spans="4:4" ht="15.75" customHeight="1" x14ac:dyDescent="0.2">
      <c r="D504" s="39"/>
    </row>
    <row r="505" spans="4:4" ht="15.75" customHeight="1" x14ac:dyDescent="0.2">
      <c r="D505" s="39"/>
    </row>
    <row r="506" spans="4:4" ht="15.75" customHeight="1" x14ac:dyDescent="0.2">
      <c r="D506" s="39"/>
    </row>
    <row r="507" spans="4:4" ht="15.75" customHeight="1" x14ac:dyDescent="0.2">
      <c r="D507" s="39"/>
    </row>
    <row r="508" spans="4:4" ht="15.75" customHeight="1" x14ac:dyDescent="0.2">
      <c r="D508" s="39"/>
    </row>
    <row r="509" spans="4:4" ht="15.75" customHeight="1" x14ac:dyDescent="0.2">
      <c r="D509" s="39"/>
    </row>
    <row r="510" spans="4:4" ht="15.75" customHeight="1" x14ac:dyDescent="0.2">
      <c r="D510" s="39"/>
    </row>
    <row r="511" spans="4:4" ht="15.75" customHeight="1" x14ac:dyDescent="0.2">
      <c r="D511" s="39"/>
    </row>
    <row r="512" spans="4:4" ht="15.75" customHeight="1" x14ac:dyDescent="0.2">
      <c r="D512" s="39"/>
    </row>
    <row r="513" spans="4:4" ht="15.75" customHeight="1" x14ac:dyDescent="0.2">
      <c r="D513" s="39"/>
    </row>
    <row r="514" spans="4:4" ht="15.75" customHeight="1" x14ac:dyDescent="0.2">
      <c r="D514" s="39"/>
    </row>
    <row r="515" spans="4:4" ht="15.75" customHeight="1" x14ac:dyDescent="0.2">
      <c r="D515" s="39"/>
    </row>
    <row r="516" spans="4:4" ht="15.75" customHeight="1" x14ac:dyDescent="0.2">
      <c r="D516" s="39"/>
    </row>
    <row r="517" spans="4:4" ht="15.75" customHeight="1" x14ac:dyDescent="0.2">
      <c r="D517" s="39"/>
    </row>
    <row r="518" spans="4:4" ht="15.75" customHeight="1" x14ac:dyDescent="0.2">
      <c r="D518" s="39"/>
    </row>
    <row r="519" spans="4:4" ht="15.75" customHeight="1" x14ac:dyDescent="0.2">
      <c r="D519" s="39"/>
    </row>
    <row r="520" spans="4:4" ht="15.75" customHeight="1" x14ac:dyDescent="0.2">
      <c r="D520" s="39"/>
    </row>
    <row r="521" spans="4:4" ht="15.75" customHeight="1" x14ac:dyDescent="0.2">
      <c r="D521" s="39"/>
    </row>
    <row r="522" spans="4:4" ht="15.75" customHeight="1" x14ac:dyDescent="0.2">
      <c r="D522" s="39"/>
    </row>
    <row r="523" spans="4:4" ht="15.75" customHeight="1" x14ac:dyDescent="0.2">
      <c r="D523" s="39"/>
    </row>
    <row r="524" spans="4:4" ht="15.75" customHeight="1" x14ac:dyDescent="0.2">
      <c r="D524" s="39"/>
    </row>
    <row r="525" spans="4:4" ht="15.75" customHeight="1" x14ac:dyDescent="0.2">
      <c r="D525" s="39"/>
    </row>
    <row r="526" spans="4:4" ht="15.75" customHeight="1" x14ac:dyDescent="0.2">
      <c r="D526" s="39"/>
    </row>
    <row r="527" spans="4:4" ht="15.75" customHeight="1" x14ac:dyDescent="0.2">
      <c r="D527" s="39"/>
    </row>
    <row r="528" spans="4:4" ht="15.75" customHeight="1" x14ac:dyDescent="0.2">
      <c r="D528" s="39"/>
    </row>
    <row r="529" spans="4:4" ht="15.75" customHeight="1" x14ac:dyDescent="0.2">
      <c r="D529" s="39"/>
    </row>
    <row r="530" spans="4:4" ht="15.75" customHeight="1" x14ac:dyDescent="0.2">
      <c r="D530" s="39"/>
    </row>
    <row r="531" spans="4:4" ht="15.75" customHeight="1" x14ac:dyDescent="0.2">
      <c r="D531" s="39"/>
    </row>
    <row r="532" spans="4:4" ht="15.75" customHeight="1" x14ac:dyDescent="0.2">
      <c r="D532" s="39"/>
    </row>
    <row r="533" spans="4:4" ht="15.75" customHeight="1" x14ac:dyDescent="0.2">
      <c r="D533" s="39"/>
    </row>
    <row r="534" spans="4:4" ht="15.75" customHeight="1" x14ac:dyDescent="0.2">
      <c r="D534" s="39"/>
    </row>
    <row r="535" spans="4:4" ht="15.75" customHeight="1" x14ac:dyDescent="0.2">
      <c r="D535" s="39"/>
    </row>
    <row r="536" spans="4:4" ht="15.75" customHeight="1" x14ac:dyDescent="0.2">
      <c r="D536" s="39"/>
    </row>
    <row r="537" spans="4:4" ht="15.75" customHeight="1" x14ac:dyDescent="0.2">
      <c r="D537" s="39"/>
    </row>
    <row r="538" spans="4:4" ht="15.75" customHeight="1" x14ac:dyDescent="0.2">
      <c r="D538" s="39"/>
    </row>
    <row r="539" spans="4:4" ht="15.75" customHeight="1" x14ac:dyDescent="0.2">
      <c r="D539" s="39"/>
    </row>
    <row r="540" spans="4:4" ht="15.75" customHeight="1" x14ac:dyDescent="0.2">
      <c r="D540" s="39"/>
    </row>
    <row r="541" spans="4:4" ht="15.75" customHeight="1" x14ac:dyDescent="0.2">
      <c r="D541" s="39"/>
    </row>
    <row r="542" spans="4:4" ht="15.75" customHeight="1" x14ac:dyDescent="0.2">
      <c r="D542" s="39"/>
    </row>
    <row r="543" spans="4:4" ht="15.75" customHeight="1" x14ac:dyDescent="0.2">
      <c r="D543" s="39"/>
    </row>
    <row r="544" spans="4:4" ht="15.75" customHeight="1" x14ac:dyDescent="0.2">
      <c r="D544" s="39"/>
    </row>
    <row r="545" spans="4:4" ht="15.75" customHeight="1" x14ac:dyDescent="0.2">
      <c r="D545" s="39"/>
    </row>
    <row r="546" spans="4:4" ht="15.75" customHeight="1" x14ac:dyDescent="0.2">
      <c r="D546" s="39"/>
    </row>
    <row r="547" spans="4:4" ht="15.75" customHeight="1" x14ac:dyDescent="0.2">
      <c r="D547" s="39"/>
    </row>
    <row r="548" spans="4:4" ht="15.75" customHeight="1" x14ac:dyDescent="0.2">
      <c r="D548" s="39"/>
    </row>
    <row r="549" spans="4:4" ht="15.75" customHeight="1" x14ac:dyDescent="0.2">
      <c r="D549" s="39"/>
    </row>
    <row r="550" spans="4:4" ht="15.75" customHeight="1" x14ac:dyDescent="0.2">
      <c r="D550" s="39"/>
    </row>
    <row r="551" spans="4:4" ht="15.75" customHeight="1" x14ac:dyDescent="0.2">
      <c r="D551" s="39"/>
    </row>
    <row r="552" spans="4:4" ht="15.75" customHeight="1" x14ac:dyDescent="0.2">
      <c r="D552" s="39"/>
    </row>
    <row r="553" spans="4:4" ht="15.75" customHeight="1" x14ac:dyDescent="0.2">
      <c r="D553" s="39"/>
    </row>
    <row r="554" spans="4:4" ht="15.75" customHeight="1" x14ac:dyDescent="0.2">
      <c r="D554" s="39"/>
    </row>
    <row r="555" spans="4:4" ht="15.75" customHeight="1" x14ac:dyDescent="0.2">
      <c r="D555" s="39"/>
    </row>
    <row r="556" spans="4:4" ht="15.75" customHeight="1" x14ac:dyDescent="0.2">
      <c r="D556" s="39"/>
    </row>
    <row r="557" spans="4:4" ht="15.75" customHeight="1" x14ac:dyDescent="0.2">
      <c r="D557" s="39"/>
    </row>
    <row r="558" spans="4:4" ht="15.75" customHeight="1" x14ac:dyDescent="0.2">
      <c r="D558" s="39"/>
    </row>
    <row r="559" spans="4:4" ht="15.75" customHeight="1" x14ac:dyDescent="0.2">
      <c r="D559" s="39"/>
    </row>
    <row r="560" spans="4:4" ht="15.75" customHeight="1" x14ac:dyDescent="0.2">
      <c r="D560" s="39"/>
    </row>
    <row r="561" spans="4:4" ht="15.75" customHeight="1" x14ac:dyDescent="0.2">
      <c r="D561" s="39"/>
    </row>
    <row r="562" spans="4:4" ht="15.75" customHeight="1" x14ac:dyDescent="0.2">
      <c r="D562" s="39"/>
    </row>
    <row r="563" spans="4:4" ht="15.75" customHeight="1" x14ac:dyDescent="0.2">
      <c r="D563" s="39"/>
    </row>
    <row r="564" spans="4:4" ht="15.75" customHeight="1" x14ac:dyDescent="0.2">
      <c r="D564" s="39"/>
    </row>
    <row r="565" spans="4:4" ht="15.75" customHeight="1" x14ac:dyDescent="0.2">
      <c r="D565" s="39"/>
    </row>
    <row r="566" spans="4:4" ht="15.75" customHeight="1" x14ac:dyDescent="0.2">
      <c r="D566" s="39"/>
    </row>
    <row r="567" spans="4:4" ht="15.75" customHeight="1" x14ac:dyDescent="0.2">
      <c r="D567" s="39"/>
    </row>
    <row r="568" spans="4:4" ht="15.75" customHeight="1" x14ac:dyDescent="0.2">
      <c r="D568" s="39"/>
    </row>
    <row r="569" spans="4:4" ht="15.75" customHeight="1" x14ac:dyDescent="0.2">
      <c r="D569" s="39"/>
    </row>
    <row r="570" spans="4:4" ht="15.75" customHeight="1" x14ac:dyDescent="0.2">
      <c r="D570" s="39"/>
    </row>
    <row r="571" spans="4:4" ht="15.75" customHeight="1" x14ac:dyDescent="0.2">
      <c r="D571" s="39"/>
    </row>
    <row r="572" spans="4:4" ht="15.75" customHeight="1" x14ac:dyDescent="0.2">
      <c r="D572" s="39"/>
    </row>
    <row r="573" spans="4:4" ht="15.75" customHeight="1" x14ac:dyDescent="0.2">
      <c r="D573" s="39"/>
    </row>
    <row r="574" spans="4:4" ht="15.75" customHeight="1" x14ac:dyDescent="0.2">
      <c r="D574" s="39"/>
    </row>
    <row r="575" spans="4:4" ht="15.75" customHeight="1" x14ac:dyDescent="0.2">
      <c r="D575" s="39"/>
    </row>
    <row r="576" spans="4:4" ht="15.75" customHeight="1" x14ac:dyDescent="0.2">
      <c r="D576" s="39"/>
    </row>
    <row r="577" spans="4:4" ht="15.75" customHeight="1" x14ac:dyDescent="0.2">
      <c r="D577" s="39"/>
    </row>
    <row r="578" spans="4:4" ht="15.75" customHeight="1" x14ac:dyDescent="0.2">
      <c r="D578" s="39"/>
    </row>
    <row r="579" spans="4:4" ht="15.75" customHeight="1" x14ac:dyDescent="0.2">
      <c r="D579" s="39"/>
    </row>
    <row r="580" spans="4:4" ht="15.75" customHeight="1" x14ac:dyDescent="0.2">
      <c r="D580" s="39"/>
    </row>
    <row r="581" spans="4:4" ht="15.75" customHeight="1" x14ac:dyDescent="0.2">
      <c r="D581" s="39"/>
    </row>
    <row r="582" spans="4:4" ht="15.75" customHeight="1" x14ac:dyDescent="0.2">
      <c r="D582" s="39"/>
    </row>
    <row r="583" spans="4:4" ht="15.75" customHeight="1" x14ac:dyDescent="0.2">
      <c r="D583" s="39"/>
    </row>
    <row r="584" spans="4:4" ht="15.75" customHeight="1" x14ac:dyDescent="0.2">
      <c r="D584" s="39"/>
    </row>
    <row r="585" spans="4:4" ht="15.75" customHeight="1" x14ac:dyDescent="0.2">
      <c r="D585" s="39"/>
    </row>
    <row r="586" spans="4:4" ht="15.75" customHeight="1" x14ac:dyDescent="0.2">
      <c r="D586" s="39"/>
    </row>
    <row r="587" spans="4:4" ht="15.75" customHeight="1" x14ac:dyDescent="0.2">
      <c r="D587" s="39"/>
    </row>
    <row r="588" spans="4:4" ht="15.75" customHeight="1" x14ac:dyDescent="0.2">
      <c r="D588" s="39"/>
    </row>
    <row r="589" spans="4:4" ht="15.75" customHeight="1" x14ac:dyDescent="0.2">
      <c r="D589" s="39"/>
    </row>
    <row r="590" spans="4:4" ht="15.75" customHeight="1" x14ac:dyDescent="0.2">
      <c r="D590" s="39"/>
    </row>
    <row r="591" spans="4:4" ht="15.75" customHeight="1" x14ac:dyDescent="0.2">
      <c r="D591" s="39"/>
    </row>
    <row r="592" spans="4:4" ht="15.75" customHeight="1" x14ac:dyDescent="0.2">
      <c r="D592" s="39"/>
    </row>
    <row r="593" spans="4:4" ht="15.75" customHeight="1" x14ac:dyDescent="0.2">
      <c r="D593" s="39"/>
    </row>
    <row r="594" spans="4:4" ht="15.75" customHeight="1" x14ac:dyDescent="0.2">
      <c r="D594" s="39"/>
    </row>
    <row r="595" spans="4:4" ht="15.75" customHeight="1" x14ac:dyDescent="0.2">
      <c r="D595" s="39"/>
    </row>
    <row r="596" spans="4:4" ht="15.75" customHeight="1" x14ac:dyDescent="0.2">
      <c r="D596" s="39"/>
    </row>
    <row r="597" spans="4:4" ht="15.75" customHeight="1" x14ac:dyDescent="0.2">
      <c r="D597" s="39"/>
    </row>
    <row r="598" spans="4:4" ht="15.75" customHeight="1" x14ac:dyDescent="0.2">
      <c r="D598" s="39"/>
    </row>
    <row r="599" spans="4:4" ht="15.75" customHeight="1" x14ac:dyDescent="0.2">
      <c r="D599" s="39"/>
    </row>
    <row r="600" spans="4:4" ht="15.75" customHeight="1" x14ac:dyDescent="0.2">
      <c r="D600" s="39"/>
    </row>
    <row r="601" spans="4:4" ht="15.75" customHeight="1" x14ac:dyDescent="0.2">
      <c r="D601" s="39"/>
    </row>
    <row r="602" spans="4:4" ht="15.75" customHeight="1" x14ac:dyDescent="0.2">
      <c r="D602" s="39"/>
    </row>
    <row r="603" spans="4:4" ht="15.75" customHeight="1" x14ac:dyDescent="0.2">
      <c r="D603" s="39"/>
    </row>
    <row r="604" spans="4:4" ht="15.75" customHeight="1" x14ac:dyDescent="0.2">
      <c r="D604" s="39"/>
    </row>
    <row r="605" spans="4:4" ht="15.75" customHeight="1" x14ac:dyDescent="0.2">
      <c r="D605" s="39"/>
    </row>
    <row r="606" spans="4:4" ht="15.75" customHeight="1" x14ac:dyDescent="0.2">
      <c r="D606" s="39"/>
    </row>
    <row r="607" spans="4:4" ht="15.75" customHeight="1" x14ac:dyDescent="0.2">
      <c r="D607" s="39"/>
    </row>
    <row r="608" spans="4:4" ht="15.75" customHeight="1" x14ac:dyDescent="0.2">
      <c r="D608" s="39"/>
    </row>
    <row r="609" spans="4:4" ht="15.75" customHeight="1" x14ac:dyDescent="0.2">
      <c r="D609" s="39"/>
    </row>
    <row r="610" spans="4:4" ht="15.75" customHeight="1" x14ac:dyDescent="0.2">
      <c r="D610" s="39"/>
    </row>
    <row r="611" spans="4:4" ht="15.75" customHeight="1" x14ac:dyDescent="0.2">
      <c r="D611" s="39"/>
    </row>
    <row r="612" spans="4:4" ht="15.75" customHeight="1" x14ac:dyDescent="0.2">
      <c r="D612" s="39"/>
    </row>
    <row r="613" spans="4:4" ht="15.75" customHeight="1" x14ac:dyDescent="0.2">
      <c r="D613" s="39"/>
    </row>
    <row r="614" spans="4:4" ht="15.75" customHeight="1" x14ac:dyDescent="0.2">
      <c r="D614" s="39"/>
    </row>
    <row r="615" spans="4:4" ht="15.75" customHeight="1" x14ac:dyDescent="0.2">
      <c r="D615" s="39"/>
    </row>
    <row r="616" spans="4:4" ht="15.75" customHeight="1" x14ac:dyDescent="0.2">
      <c r="D616" s="39"/>
    </row>
    <row r="617" spans="4:4" ht="15.75" customHeight="1" x14ac:dyDescent="0.2">
      <c r="D617" s="39"/>
    </row>
    <row r="618" spans="4:4" ht="15.75" customHeight="1" x14ac:dyDescent="0.2">
      <c r="D618" s="39"/>
    </row>
    <row r="619" spans="4:4" ht="15.75" customHeight="1" x14ac:dyDescent="0.2">
      <c r="D619" s="39"/>
    </row>
    <row r="620" spans="4:4" ht="15.75" customHeight="1" x14ac:dyDescent="0.2">
      <c r="D620" s="39"/>
    </row>
    <row r="621" spans="4:4" ht="15.75" customHeight="1" x14ac:dyDescent="0.2">
      <c r="D621" s="39"/>
    </row>
    <row r="622" spans="4:4" ht="15.75" customHeight="1" x14ac:dyDescent="0.2">
      <c r="D622" s="39"/>
    </row>
    <row r="623" spans="4:4" ht="15.75" customHeight="1" x14ac:dyDescent="0.2">
      <c r="D623" s="39"/>
    </row>
    <row r="624" spans="4:4" ht="15.75" customHeight="1" x14ac:dyDescent="0.2">
      <c r="D624" s="39"/>
    </row>
    <row r="625" spans="4:4" ht="15.75" customHeight="1" x14ac:dyDescent="0.2">
      <c r="D625" s="39"/>
    </row>
    <row r="626" spans="4:4" ht="15.75" customHeight="1" x14ac:dyDescent="0.2">
      <c r="D626" s="39"/>
    </row>
    <row r="627" spans="4:4" ht="15.75" customHeight="1" x14ac:dyDescent="0.2">
      <c r="D627" s="39"/>
    </row>
    <row r="628" spans="4:4" ht="15.75" customHeight="1" x14ac:dyDescent="0.2">
      <c r="D628" s="39"/>
    </row>
    <row r="629" spans="4:4" ht="15.75" customHeight="1" x14ac:dyDescent="0.2">
      <c r="D629" s="39"/>
    </row>
    <row r="630" spans="4:4" ht="15.75" customHeight="1" x14ac:dyDescent="0.2">
      <c r="D630" s="39"/>
    </row>
    <row r="631" spans="4:4" ht="15.75" customHeight="1" x14ac:dyDescent="0.2">
      <c r="D631" s="39"/>
    </row>
    <row r="632" spans="4:4" ht="15.75" customHeight="1" x14ac:dyDescent="0.2">
      <c r="D632" s="39"/>
    </row>
    <row r="633" spans="4:4" ht="15.75" customHeight="1" x14ac:dyDescent="0.2">
      <c r="D633" s="39"/>
    </row>
    <row r="634" spans="4:4" ht="15.75" customHeight="1" x14ac:dyDescent="0.2">
      <c r="D634" s="39"/>
    </row>
    <row r="635" spans="4:4" ht="15.75" customHeight="1" x14ac:dyDescent="0.2">
      <c r="D635" s="39"/>
    </row>
    <row r="636" spans="4:4" ht="15.75" customHeight="1" x14ac:dyDescent="0.2">
      <c r="D636" s="39"/>
    </row>
    <row r="637" spans="4:4" ht="15.75" customHeight="1" x14ac:dyDescent="0.2">
      <c r="D637" s="39"/>
    </row>
    <row r="638" spans="4:4" ht="15.75" customHeight="1" x14ac:dyDescent="0.2">
      <c r="D638" s="39"/>
    </row>
    <row r="639" spans="4:4" ht="15.75" customHeight="1" x14ac:dyDescent="0.2">
      <c r="D639" s="39"/>
    </row>
    <row r="640" spans="4:4" ht="15.75" customHeight="1" x14ac:dyDescent="0.2">
      <c r="D640" s="39"/>
    </row>
    <row r="641" spans="4:4" ht="15.75" customHeight="1" x14ac:dyDescent="0.2">
      <c r="D641" s="39"/>
    </row>
    <row r="642" spans="4:4" ht="15.75" customHeight="1" x14ac:dyDescent="0.2">
      <c r="D642" s="39"/>
    </row>
    <row r="643" spans="4:4" ht="15.75" customHeight="1" x14ac:dyDescent="0.2">
      <c r="D643" s="39"/>
    </row>
    <row r="644" spans="4:4" ht="15.75" customHeight="1" x14ac:dyDescent="0.2">
      <c r="D644" s="39"/>
    </row>
    <row r="645" spans="4:4" ht="15.75" customHeight="1" x14ac:dyDescent="0.2">
      <c r="D645" s="39"/>
    </row>
    <row r="646" spans="4:4" ht="15.75" customHeight="1" x14ac:dyDescent="0.2">
      <c r="D646" s="39"/>
    </row>
    <row r="647" spans="4:4" ht="15.75" customHeight="1" x14ac:dyDescent="0.2">
      <c r="D647" s="39"/>
    </row>
    <row r="648" spans="4:4" ht="15.75" customHeight="1" x14ac:dyDescent="0.2">
      <c r="D648" s="39"/>
    </row>
    <row r="649" spans="4:4" ht="15.75" customHeight="1" x14ac:dyDescent="0.2">
      <c r="D649" s="39"/>
    </row>
    <row r="650" spans="4:4" ht="15.75" customHeight="1" x14ac:dyDescent="0.2">
      <c r="D650" s="39"/>
    </row>
    <row r="651" spans="4:4" ht="15.75" customHeight="1" x14ac:dyDescent="0.2">
      <c r="D651" s="39"/>
    </row>
    <row r="652" spans="4:4" ht="15.75" customHeight="1" x14ac:dyDescent="0.2">
      <c r="D652" s="39"/>
    </row>
    <row r="653" spans="4:4" ht="15.75" customHeight="1" x14ac:dyDescent="0.2">
      <c r="D653" s="39"/>
    </row>
    <row r="654" spans="4:4" ht="15.75" customHeight="1" x14ac:dyDescent="0.2">
      <c r="D654" s="39"/>
    </row>
    <row r="655" spans="4:4" ht="15.75" customHeight="1" x14ac:dyDescent="0.2">
      <c r="D655" s="39"/>
    </row>
    <row r="656" spans="4:4" ht="15.75" customHeight="1" x14ac:dyDescent="0.2">
      <c r="D656" s="39"/>
    </row>
    <row r="657" spans="4:4" ht="15.75" customHeight="1" x14ac:dyDescent="0.2">
      <c r="D657" s="39"/>
    </row>
    <row r="658" spans="4:4" ht="15.75" customHeight="1" x14ac:dyDescent="0.2">
      <c r="D658" s="39"/>
    </row>
    <row r="659" spans="4:4" ht="15.75" customHeight="1" x14ac:dyDescent="0.2">
      <c r="D659" s="39"/>
    </row>
    <row r="660" spans="4:4" ht="15.75" customHeight="1" x14ac:dyDescent="0.2">
      <c r="D660" s="39"/>
    </row>
    <row r="661" spans="4:4" ht="15.75" customHeight="1" x14ac:dyDescent="0.2">
      <c r="D661" s="39"/>
    </row>
    <row r="662" spans="4:4" ht="15.75" customHeight="1" x14ac:dyDescent="0.2">
      <c r="D662" s="39"/>
    </row>
    <row r="663" spans="4:4" ht="15.75" customHeight="1" x14ac:dyDescent="0.2">
      <c r="D663" s="39"/>
    </row>
    <row r="664" spans="4:4" ht="15.75" customHeight="1" x14ac:dyDescent="0.2">
      <c r="D664" s="39"/>
    </row>
    <row r="665" spans="4:4" ht="15.75" customHeight="1" x14ac:dyDescent="0.2">
      <c r="D665" s="39"/>
    </row>
    <row r="666" spans="4:4" ht="15.75" customHeight="1" x14ac:dyDescent="0.2">
      <c r="D666" s="39"/>
    </row>
    <row r="667" spans="4:4" ht="15.75" customHeight="1" x14ac:dyDescent="0.2">
      <c r="D667" s="39"/>
    </row>
    <row r="668" spans="4:4" ht="15.75" customHeight="1" x14ac:dyDescent="0.2">
      <c r="D668" s="39"/>
    </row>
    <row r="669" spans="4:4" ht="15.75" customHeight="1" x14ac:dyDescent="0.2">
      <c r="D669" s="39"/>
    </row>
    <row r="670" spans="4:4" ht="15.75" customHeight="1" x14ac:dyDescent="0.2">
      <c r="D670" s="39"/>
    </row>
    <row r="671" spans="4:4" ht="15.75" customHeight="1" x14ac:dyDescent="0.2">
      <c r="D671" s="39"/>
    </row>
    <row r="672" spans="4:4" ht="15.75" customHeight="1" x14ac:dyDescent="0.2">
      <c r="D672" s="39"/>
    </row>
    <row r="673" spans="4:4" ht="15.75" customHeight="1" x14ac:dyDescent="0.2">
      <c r="D673" s="39"/>
    </row>
    <row r="674" spans="4:4" ht="15.75" customHeight="1" x14ac:dyDescent="0.2">
      <c r="D674" s="39"/>
    </row>
    <row r="675" spans="4:4" ht="15.75" customHeight="1" x14ac:dyDescent="0.2">
      <c r="D675" s="39"/>
    </row>
    <row r="676" spans="4:4" ht="15.75" customHeight="1" x14ac:dyDescent="0.2">
      <c r="D676" s="39"/>
    </row>
    <row r="677" spans="4:4" ht="15.75" customHeight="1" x14ac:dyDescent="0.2">
      <c r="D677" s="39"/>
    </row>
    <row r="678" spans="4:4" ht="15.75" customHeight="1" x14ac:dyDescent="0.2">
      <c r="D678" s="39"/>
    </row>
    <row r="679" spans="4:4" ht="15.75" customHeight="1" x14ac:dyDescent="0.2">
      <c r="D679" s="39"/>
    </row>
    <row r="680" spans="4:4" ht="15.75" customHeight="1" x14ac:dyDescent="0.2">
      <c r="D680" s="39"/>
    </row>
    <row r="681" spans="4:4" ht="15.75" customHeight="1" x14ac:dyDescent="0.2">
      <c r="D681" s="39"/>
    </row>
    <row r="682" spans="4:4" ht="15.75" customHeight="1" x14ac:dyDescent="0.2">
      <c r="D682" s="39"/>
    </row>
    <row r="683" spans="4:4" ht="15.75" customHeight="1" x14ac:dyDescent="0.2">
      <c r="D683" s="39"/>
    </row>
    <row r="684" spans="4:4" ht="15.75" customHeight="1" x14ac:dyDescent="0.2">
      <c r="D684" s="39"/>
    </row>
    <row r="685" spans="4:4" ht="15.75" customHeight="1" x14ac:dyDescent="0.2">
      <c r="D685" s="39"/>
    </row>
    <row r="686" spans="4:4" ht="15.75" customHeight="1" x14ac:dyDescent="0.2">
      <c r="D686" s="39"/>
    </row>
    <row r="687" spans="4:4" ht="15.75" customHeight="1" x14ac:dyDescent="0.2">
      <c r="D687" s="39"/>
    </row>
    <row r="688" spans="4:4" ht="15.75" customHeight="1" x14ac:dyDescent="0.2">
      <c r="D688" s="39"/>
    </row>
    <row r="689" spans="4:4" ht="15.75" customHeight="1" x14ac:dyDescent="0.2">
      <c r="D689" s="39"/>
    </row>
    <row r="690" spans="4:4" ht="15.75" customHeight="1" x14ac:dyDescent="0.2">
      <c r="D690" s="39"/>
    </row>
    <row r="691" spans="4:4" ht="15.75" customHeight="1" x14ac:dyDescent="0.2">
      <c r="D691" s="39"/>
    </row>
    <row r="692" spans="4:4" ht="15.75" customHeight="1" x14ac:dyDescent="0.2">
      <c r="D692" s="39"/>
    </row>
    <row r="693" spans="4:4" ht="15.75" customHeight="1" x14ac:dyDescent="0.2">
      <c r="D693" s="39"/>
    </row>
    <row r="694" spans="4:4" ht="15.75" customHeight="1" x14ac:dyDescent="0.2">
      <c r="D694" s="39"/>
    </row>
    <row r="695" spans="4:4" ht="15.75" customHeight="1" x14ac:dyDescent="0.2">
      <c r="D695" s="39"/>
    </row>
    <row r="696" spans="4:4" ht="15.75" customHeight="1" x14ac:dyDescent="0.2">
      <c r="D696" s="39"/>
    </row>
    <row r="697" spans="4:4" ht="15.75" customHeight="1" x14ac:dyDescent="0.2">
      <c r="D697" s="39"/>
    </row>
    <row r="698" spans="4:4" ht="15.75" customHeight="1" x14ac:dyDescent="0.2">
      <c r="D698" s="39"/>
    </row>
    <row r="699" spans="4:4" ht="15.75" customHeight="1" x14ac:dyDescent="0.2">
      <c r="D699" s="39"/>
    </row>
    <row r="700" spans="4:4" ht="15.75" customHeight="1" x14ac:dyDescent="0.2">
      <c r="D700" s="39"/>
    </row>
    <row r="701" spans="4:4" ht="15.75" customHeight="1" x14ac:dyDescent="0.2">
      <c r="D701" s="39"/>
    </row>
    <row r="702" spans="4:4" ht="15.75" customHeight="1" x14ac:dyDescent="0.2">
      <c r="D702" s="39"/>
    </row>
    <row r="703" spans="4:4" ht="15.75" customHeight="1" x14ac:dyDescent="0.2">
      <c r="D703" s="39"/>
    </row>
    <row r="704" spans="4:4" ht="15.75" customHeight="1" x14ac:dyDescent="0.2">
      <c r="D704" s="39"/>
    </row>
    <row r="705" spans="4:4" ht="15.75" customHeight="1" x14ac:dyDescent="0.2">
      <c r="D705" s="39"/>
    </row>
    <row r="706" spans="4:4" ht="15.75" customHeight="1" x14ac:dyDescent="0.2">
      <c r="D706" s="39"/>
    </row>
    <row r="707" spans="4:4" ht="15.75" customHeight="1" x14ac:dyDescent="0.2">
      <c r="D707" s="39"/>
    </row>
    <row r="708" spans="4:4" ht="15.75" customHeight="1" x14ac:dyDescent="0.2">
      <c r="D708" s="39"/>
    </row>
    <row r="709" spans="4:4" ht="15.75" customHeight="1" x14ac:dyDescent="0.2">
      <c r="D709" s="39"/>
    </row>
    <row r="710" spans="4:4" ht="15.75" customHeight="1" x14ac:dyDescent="0.2">
      <c r="D710" s="39"/>
    </row>
    <row r="711" spans="4:4" ht="15.75" customHeight="1" x14ac:dyDescent="0.2">
      <c r="D711" s="39"/>
    </row>
    <row r="712" spans="4:4" ht="15.75" customHeight="1" x14ac:dyDescent="0.2">
      <c r="D712" s="39"/>
    </row>
    <row r="713" spans="4:4" ht="15.75" customHeight="1" x14ac:dyDescent="0.2">
      <c r="D713" s="39"/>
    </row>
    <row r="714" spans="4:4" ht="15.75" customHeight="1" x14ac:dyDescent="0.2">
      <c r="D714" s="39"/>
    </row>
    <row r="715" spans="4:4" ht="15.75" customHeight="1" x14ac:dyDescent="0.2">
      <c r="D715" s="39"/>
    </row>
    <row r="716" spans="4:4" ht="15.75" customHeight="1" x14ac:dyDescent="0.2">
      <c r="D716" s="39"/>
    </row>
    <row r="717" spans="4:4" ht="15.75" customHeight="1" x14ac:dyDescent="0.2">
      <c r="D717" s="39"/>
    </row>
    <row r="718" spans="4:4" ht="15.75" customHeight="1" x14ac:dyDescent="0.2">
      <c r="D718" s="39"/>
    </row>
    <row r="719" spans="4:4" ht="15.75" customHeight="1" x14ac:dyDescent="0.2">
      <c r="D719" s="39"/>
    </row>
    <row r="720" spans="4:4" ht="15.75" customHeight="1" x14ac:dyDescent="0.2">
      <c r="D720" s="39"/>
    </row>
    <row r="721" spans="4:4" ht="15.75" customHeight="1" x14ac:dyDescent="0.2">
      <c r="D721" s="39"/>
    </row>
    <row r="722" spans="4:4" ht="15.75" customHeight="1" x14ac:dyDescent="0.2">
      <c r="D722" s="39"/>
    </row>
    <row r="723" spans="4:4" ht="15.75" customHeight="1" x14ac:dyDescent="0.2">
      <c r="D723" s="39"/>
    </row>
    <row r="724" spans="4:4" ht="15.75" customHeight="1" x14ac:dyDescent="0.2">
      <c r="D724" s="39"/>
    </row>
    <row r="725" spans="4:4" ht="15.75" customHeight="1" x14ac:dyDescent="0.2">
      <c r="D725" s="39"/>
    </row>
    <row r="726" spans="4:4" ht="15.75" customHeight="1" x14ac:dyDescent="0.2">
      <c r="D726" s="39"/>
    </row>
    <row r="727" spans="4:4" ht="15.75" customHeight="1" x14ac:dyDescent="0.2">
      <c r="D727" s="39"/>
    </row>
    <row r="728" spans="4:4" ht="15.75" customHeight="1" x14ac:dyDescent="0.2">
      <c r="D728" s="39"/>
    </row>
    <row r="729" spans="4:4" ht="15.75" customHeight="1" x14ac:dyDescent="0.2">
      <c r="D729" s="39"/>
    </row>
    <row r="730" spans="4:4" ht="15.75" customHeight="1" x14ac:dyDescent="0.2">
      <c r="D730" s="39"/>
    </row>
    <row r="731" spans="4:4" ht="15.75" customHeight="1" x14ac:dyDescent="0.2">
      <c r="D731" s="39"/>
    </row>
    <row r="732" spans="4:4" ht="15.75" customHeight="1" x14ac:dyDescent="0.2">
      <c r="D732" s="39"/>
    </row>
    <row r="733" spans="4:4" ht="15.75" customHeight="1" x14ac:dyDescent="0.2">
      <c r="D733" s="39"/>
    </row>
    <row r="734" spans="4:4" ht="15.75" customHeight="1" x14ac:dyDescent="0.2">
      <c r="D734" s="39"/>
    </row>
    <row r="735" spans="4:4" ht="15.75" customHeight="1" x14ac:dyDescent="0.2">
      <c r="D735" s="39"/>
    </row>
    <row r="736" spans="4:4" ht="15.75" customHeight="1" x14ac:dyDescent="0.2">
      <c r="D736" s="39"/>
    </row>
    <row r="737" spans="4:4" ht="15.75" customHeight="1" x14ac:dyDescent="0.2">
      <c r="D737" s="39"/>
    </row>
    <row r="738" spans="4:4" ht="15.75" customHeight="1" x14ac:dyDescent="0.2">
      <c r="D738" s="39"/>
    </row>
    <row r="739" spans="4:4" ht="15.75" customHeight="1" x14ac:dyDescent="0.2">
      <c r="D739" s="39"/>
    </row>
    <row r="740" spans="4:4" ht="15.75" customHeight="1" x14ac:dyDescent="0.2">
      <c r="D740" s="39"/>
    </row>
    <row r="741" spans="4:4" ht="15.75" customHeight="1" x14ac:dyDescent="0.2">
      <c r="D741" s="39"/>
    </row>
    <row r="742" spans="4:4" ht="15.75" customHeight="1" x14ac:dyDescent="0.2">
      <c r="D742" s="39"/>
    </row>
    <row r="743" spans="4:4" ht="15.75" customHeight="1" x14ac:dyDescent="0.2">
      <c r="D743" s="39"/>
    </row>
    <row r="744" spans="4:4" ht="15.75" customHeight="1" x14ac:dyDescent="0.2">
      <c r="D744" s="39"/>
    </row>
    <row r="745" spans="4:4" ht="15.75" customHeight="1" x14ac:dyDescent="0.2">
      <c r="D745" s="39"/>
    </row>
    <row r="746" spans="4:4" ht="15.75" customHeight="1" x14ac:dyDescent="0.2">
      <c r="D746" s="39"/>
    </row>
    <row r="747" spans="4:4" ht="15.75" customHeight="1" x14ac:dyDescent="0.2">
      <c r="D747" s="39"/>
    </row>
    <row r="748" spans="4:4" ht="15.75" customHeight="1" x14ac:dyDescent="0.2">
      <c r="D748" s="39"/>
    </row>
    <row r="749" spans="4:4" ht="15.75" customHeight="1" x14ac:dyDescent="0.2">
      <c r="D749" s="39"/>
    </row>
    <row r="750" spans="4:4" ht="15.75" customHeight="1" x14ac:dyDescent="0.2">
      <c r="D750" s="39"/>
    </row>
    <row r="751" spans="4:4" ht="15.75" customHeight="1" x14ac:dyDescent="0.2">
      <c r="D751" s="39"/>
    </row>
    <row r="752" spans="4:4" ht="15.75" customHeight="1" x14ac:dyDescent="0.2">
      <c r="D752" s="39"/>
    </row>
    <row r="753" spans="4:4" ht="15.75" customHeight="1" x14ac:dyDescent="0.2">
      <c r="D753" s="39"/>
    </row>
    <row r="754" spans="4:4" ht="15.75" customHeight="1" x14ac:dyDescent="0.2">
      <c r="D754" s="39"/>
    </row>
    <row r="755" spans="4:4" ht="15.75" customHeight="1" x14ac:dyDescent="0.2">
      <c r="D755" s="39"/>
    </row>
    <row r="756" spans="4:4" ht="15.75" customHeight="1" x14ac:dyDescent="0.2">
      <c r="D756" s="39"/>
    </row>
    <row r="757" spans="4:4" ht="15.75" customHeight="1" x14ac:dyDescent="0.2">
      <c r="D757" s="39"/>
    </row>
    <row r="758" spans="4:4" ht="15.75" customHeight="1" x14ac:dyDescent="0.2">
      <c r="D758" s="39"/>
    </row>
    <row r="759" spans="4:4" ht="15.75" customHeight="1" x14ac:dyDescent="0.2">
      <c r="D759" s="39"/>
    </row>
    <row r="760" spans="4:4" ht="15.75" customHeight="1" x14ac:dyDescent="0.2">
      <c r="D760" s="39"/>
    </row>
    <row r="761" spans="4:4" ht="15.75" customHeight="1" x14ac:dyDescent="0.2">
      <c r="D761" s="39"/>
    </row>
    <row r="762" spans="4:4" ht="15.75" customHeight="1" x14ac:dyDescent="0.2">
      <c r="D762" s="39"/>
    </row>
    <row r="763" spans="4:4" ht="15.75" customHeight="1" x14ac:dyDescent="0.2">
      <c r="D763" s="39"/>
    </row>
    <row r="764" spans="4:4" ht="15.75" customHeight="1" x14ac:dyDescent="0.2">
      <c r="D764" s="39"/>
    </row>
    <row r="765" spans="4:4" ht="15.75" customHeight="1" x14ac:dyDescent="0.2">
      <c r="D765" s="39"/>
    </row>
    <row r="766" spans="4:4" ht="15.75" customHeight="1" x14ac:dyDescent="0.2">
      <c r="D766" s="39"/>
    </row>
    <row r="767" spans="4:4" ht="15.75" customHeight="1" x14ac:dyDescent="0.2">
      <c r="D767" s="39"/>
    </row>
    <row r="768" spans="4:4" ht="15.75" customHeight="1" x14ac:dyDescent="0.2">
      <c r="D768" s="39"/>
    </row>
    <row r="769" spans="4:4" ht="15.75" customHeight="1" x14ac:dyDescent="0.2">
      <c r="D769" s="39"/>
    </row>
    <row r="770" spans="4:4" ht="15.75" customHeight="1" x14ac:dyDescent="0.2">
      <c r="D770" s="39"/>
    </row>
    <row r="771" spans="4:4" ht="15.75" customHeight="1" x14ac:dyDescent="0.2">
      <c r="D771" s="39"/>
    </row>
    <row r="772" spans="4:4" ht="15.75" customHeight="1" x14ac:dyDescent="0.2">
      <c r="D772" s="39"/>
    </row>
    <row r="773" spans="4:4" ht="15.75" customHeight="1" x14ac:dyDescent="0.2">
      <c r="D773" s="39"/>
    </row>
    <row r="774" spans="4:4" ht="15.75" customHeight="1" x14ac:dyDescent="0.2">
      <c r="D774" s="39"/>
    </row>
    <row r="775" spans="4:4" ht="15.75" customHeight="1" x14ac:dyDescent="0.2">
      <c r="D775" s="39"/>
    </row>
    <row r="776" spans="4:4" ht="15.75" customHeight="1" x14ac:dyDescent="0.2">
      <c r="D776" s="39"/>
    </row>
    <row r="777" spans="4:4" ht="15.75" customHeight="1" x14ac:dyDescent="0.2">
      <c r="D777" s="39"/>
    </row>
    <row r="778" spans="4:4" ht="15.75" customHeight="1" x14ac:dyDescent="0.2">
      <c r="D778" s="39"/>
    </row>
    <row r="779" spans="4:4" ht="15.75" customHeight="1" x14ac:dyDescent="0.2">
      <c r="D779" s="39"/>
    </row>
    <row r="780" spans="4:4" ht="15.75" customHeight="1" x14ac:dyDescent="0.2">
      <c r="D780" s="39"/>
    </row>
    <row r="781" spans="4:4" ht="15.75" customHeight="1" x14ac:dyDescent="0.2">
      <c r="D781" s="39"/>
    </row>
    <row r="782" spans="4:4" ht="15.75" customHeight="1" x14ac:dyDescent="0.2">
      <c r="D782" s="39"/>
    </row>
    <row r="783" spans="4:4" ht="15.75" customHeight="1" x14ac:dyDescent="0.2">
      <c r="D783" s="39"/>
    </row>
    <row r="784" spans="4:4" ht="15.75" customHeight="1" x14ac:dyDescent="0.2">
      <c r="D784" s="39"/>
    </row>
    <row r="785" spans="4:4" ht="15.75" customHeight="1" x14ac:dyDescent="0.2">
      <c r="D785" s="39"/>
    </row>
    <row r="786" spans="4:4" ht="15.75" customHeight="1" x14ac:dyDescent="0.2">
      <c r="D786" s="39"/>
    </row>
    <row r="787" spans="4:4" ht="15.75" customHeight="1" x14ac:dyDescent="0.2">
      <c r="D787" s="39"/>
    </row>
    <row r="788" spans="4:4" ht="15.75" customHeight="1" x14ac:dyDescent="0.2">
      <c r="D788" s="39"/>
    </row>
    <row r="789" spans="4:4" ht="15.75" customHeight="1" x14ac:dyDescent="0.2">
      <c r="D789" s="39"/>
    </row>
    <row r="790" spans="4:4" ht="15.75" customHeight="1" x14ac:dyDescent="0.2">
      <c r="D790" s="39"/>
    </row>
    <row r="791" spans="4:4" ht="15.75" customHeight="1" x14ac:dyDescent="0.2">
      <c r="D791" s="39"/>
    </row>
    <row r="792" spans="4:4" ht="15.75" customHeight="1" x14ac:dyDescent="0.2">
      <c r="D792" s="39"/>
    </row>
    <row r="793" spans="4:4" ht="15.75" customHeight="1" x14ac:dyDescent="0.2">
      <c r="D793" s="39"/>
    </row>
    <row r="794" spans="4:4" ht="15.75" customHeight="1" x14ac:dyDescent="0.2">
      <c r="D794" s="39"/>
    </row>
    <row r="795" spans="4:4" ht="15.75" customHeight="1" x14ac:dyDescent="0.2">
      <c r="D795" s="39"/>
    </row>
    <row r="796" spans="4:4" ht="15.75" customHeight="1" x14ac:dyDescent="0.2">
      <c r="D796" s="39"/>
    </row>
    <row r="797" spans="4:4" ht="15.75" customHeight="1" x14ac:dyDescent="0.2">
      <c r="D797" s="39"/>
    </row>
    <row r="798" spans="4:4" ht="15.75" customHeight="1" x14ac:dyDescent="0.2">
      <c r="D798" s="39"/>
    </row>
    <row r="799" spans="4:4" ht="15.75" customHeight="1" x14ac:dyDescent="0.2">
      <c r="D799" s="39"/>
    </row>
    <row r="800" spans="4:4" ht="15.75" customHeight="1" x14ac:dyDescent="0.2">
      <c r="D800" s="39"/>
    </row>
    <row r="801" spans="4:4" ht="15.75" customHeight="1" x14ac:dyDescent="0.2">
      <c r="D801" s="39"/>
    </row>
    <row r="802" spans="4:4" ht="15.75" customHeight="1" x14ac:dyDescent="0.2">
      <c r="D802" s="39"/>
    </row>
    <row r="803" spans="4:4" ht="15.75" customHeight="1" x14ac:dyDescent="0.2">
      <c r="D803" s="39"/>
    </row>
    <row r="804" spans="4:4" ht="15.75" customHeight="1" x14ac:dyDescent="0.2">
      <c r="D804" s="39"/>
    </row>
    <row r="805" spans="4:4" ht="15.75" customHeight="1" x14ac:dyDescent="0.2">
      <c r="D805" s="39"/>
    </row>
    <row r="806" spans="4:4" ht="15.75" customHeight="1" x14ac:dyDescent="0.2">
      <c r="D806" s="39"/>
    </row>
    <row r="807" spans="4:4" ht="15.75" customHeight="1" x14ac:dyDescent="0.2">
      <c r="D807" s="39"/>
    </row>
    <row r="808" spans="4:4" ht="15.75" customHeight="1" x14ac:dyDescent="0.2">
      <c r="D808" s="39"/>
    </row>
    <row r="809" spans="4:4" ht="15.75" customHeight="1" x14ac:dyDescent="0.2">
      <c r="D809" s="39"/>
    </row>
    <row r="810" spans="4:4" ht="15.75" customHeight="1" x14ac:dyDescent="0.2">
      <c r="D810" s="39"/>
    </row>
    <row r="811" spans="4:4" ht="15.75" customHeight="1" x14ac:dyDescent="0.2">
      <c r="D811" s="39"/>
    </row>
    <row r="812" spans="4:4" ht="15.75" customHeight="1" x14ac:dyDescent="0.2">
      <c r="D812" s="39"/>
    </row>
    <row r="813" spans="4:4" ht="15.75" customHeight="1" x14ac:dyDescent="0.2">
      <c r="D813" s="39"/>
    </row>
    <row r="814" spans="4:4" ht="15.75" customHeight="1" x14ac:dyDescent="0.2">
      <c r="D814" s="39"/>
    </row>
    <row r="815" spans="4:4" ht="15.75" customHeight="1" x14ac:dyDescent="0.2">
      <c r="D815" s="39"/>
    </row>
    <row r="816" spans="4:4" ht="15.75" customHeight="1" x14ac:dyDescent="0.2">
      <c r="D816" s="39"/>
    </row>
    <row r="817" spans="4:4" ht="15.75" customHeight="1" x14ac:dyDescent="0.2">
      <c r="D817" s="39"/>
    </row>
    <row r="818" spans="4:4" ht="15.75" customHeight="1" x14ac:dyDescent="0.2">
      <c r="D818" s="39"/>
    </row>
    <row r="819" spans="4:4" ht="15.75" customHeight="1" x14ac:dyDescent="0.2">
      <c r="D819" s="39"/>
    </row>
    <row r="820" spans="4:4" ht="15.75" customHeight="1" x14ac:dyDescent="0.2">
      <c r="D820" s="39"/>
    </row>
    <row r="821" spans="4:4" ht="15.75" customHeight="1" x14ac:dyDescent="0.2">
      <c r="D821" s="39"/>
    </row>
    <row r="822" spans="4:4" ht="15.75" customHeight="1" x14ac:dyDescent="0.2">
      <c r="D822" s="39"/>
    </row>
    <row r="823" spans="4:4" ht="15.75" customHeight="1" x14ac:dyDescent="0.2">
      <c r="D823" s="39"/>
    </row>
    <row r="824" spans="4:4" ht="15.75" customHeight="1" x14ac:dyDescent="0.2">
      <c r="D824" s="39"/>
    </row>
    <row r="825" spans="4:4" ht="15.75" customHeight="1" x14ac:dyDescent="0.2">
      <c r="D825" s="39"/>
    </row>
    <row r="826" spans="4:4" ht="15.75" customHeight="1" x14ac:dyDescent="0.2">
      <c r="D826" s="39"/>
    </row>
    <row r="827" spans="4:4" ht="15.75" customHeight="1" x14ac:dyDescent="0.2">
      <c r="D827" s="39"/>
    </row>
    <row r="828" spans="4:4" ht="15.75" customHeight="1" x14ac:dyDescent="0.2">
      <c r="D828" s="39"/>
    </row>
    <row r="829" spans="4:4" ht="15.75" customHeight="1" x14ac:dyDescent="0.2">
      <c r="D829" s="39"/>
    </row>
    <row r="830" spans="4:4" ht="15.75" customHeight="1" x14ac:dyDescent="0.2">
      <c r="D830" s="39"/>
    </row>
    <row r="831" spans="4:4" ht="15.75" customHeight="1" x14ac:dyDescent="0.2">
      <c r="D831" s="39"/>
    </row>
    <row r="832" spans="4:4" ht="15.75" customHeight="1" x14ac:dyDescent="0.2">
      <c r="D832" s="39"/>
    </row>
    <row r="833" spans="4:4" ht="15.75" customHeight="1" x14ac:dyDescent="0.2">
      <c r="D833" s="39"/>
    </row>
    <row r="834" spans="4:4" ht="15.75" customHeight="1" x14ac:dyDescent="0.2">
      <c r="D834" s="39"/>
    </row>
    <row r="835" spans="4:4" ht="15.75" customHeight="1" x14ac:dyDescent="0.2">
      <c r="D835" s="39"/>
    </row>
    <row r="836" spans="4:4" ht="15.75" customHeight="1" x14ac:dyDescent="0.2">
      <c r="D836" s="39"/>
    </row>
    <row r="837" spans="4:4" ht="15.75" customHeight="1" x14ac:dyDescent="0.2">
      <c r="D837" s="39"/>
    </row>
    <row r="838" spans="4:4" ht="15.75" customHeight="1" x14ac:dyDescent="0.2">
      <c r="D838" s="39"/>
    </row>
    <row r="839" spans="4:4" ht="15.75" customHeight="1" x14ac:dyDescent="0.2">
      <c r="D839" s="39"/>
    </row>
    <row r="840" spans="4:4" ht="15.75" customHeight="1" x14ac:dyDescent="0.2">
      <c r="D840" s="39"/>
    </row>
    <row r="841" spans="4:4" ht="15.75" customHeight="1" x14ac:dyDescent="0.2">
      <c r="D841" s="39"/>
    </row>
    <row r="842" spans="4:4" ht="15.75" customHeight="1" x14ac:dyDescent="0.2">
      <c r="D842" s="39"/>
    </row>
    <row r="843" spans="4:4" ht="15.75" customHeight="1" x14ac:dyDescent="0.2">
      <c r="D843" s="39"/>
    </row>
    <row r="844" spans="4:4" ht="15.75" customHeight="1" x14ac:dyDescent="0.2">
      <c r="D844" s="39"/>
    </row>
    <row r="845" spans="4:4" ht="15.75" customHeight="1" x14ac:dyDescent="0.2">
      <c r="D845" s="39"/>
    </row>
    <row r="846" spans="4:4" ht="15.75" customHeight="1" x14ac:dyDescent="0.2">
      <c r="D846" s="39"/>
    </row>
    <row r="847" spans="4:4" ht="15.75" customHeight="1" x14ac:dyDescent="0.2">
      <c r="D847" s="39"/>
    </row>
    <row r="848" spans="4:4" ht="15.75" customHeight="1" x14ac:dyDescent="0.2">
      <c r="D848" s="39"/>
    </row>
    <row r="849" spans="4:4" ht="15.75" customHeight="1" x14ac:dyDescent="0.2">
      <c r="D849" s="39"/>
    </row>
    <row r="850" spans="4:4" ht="15.75" customHeight="1" x14ac:dyDescent="0.2">
      <c r="D850" s="39"/>
    </row>
    <row r="851" spans="4:4" ht="15.75" customHeight="1" x14ac:dyDescent="0.2">
      <c r="D851" s="39"/>
    </row>
    <row r="852" spans="4:4" ht="15.75" customHeight="1" x14ac:dyDescent="0.2">
      <c r="D852" s="39"/>
    </row>
    <row r="853" spans="4:4" ht="15.75" customHeight="1" x14ac:dyDescent="0.2">
      <c r="D853" s="39"/>
    </row>
    <row r="854" spans="4:4" ht="15.75" customHeight="1" x14ac:dyDescent="0.2">
      <c r="D854" s="39"/>
    </row>
    <row r="855" spans="4:4" ht="15.75" customHeight="1" x14ac:dyDescent="0.2">
      <c r="D855" s="39"/>
    </row>
    <row r="856" spans="4:4" ht="15.75" customHeight="1" x14ac:dyDescent="0.2">
      <c r="D856" s="39"/>
    </row>
    <row r="857" spans="4:4" ht="15.75" customHeight="1" x14ac:dyDescent="0.2">
      <c r="D857" s="39"/>
    </row>
    <row r="858" spans="4:4" ht="15.75" customHeight="1" x14ac:dyDescent="0.2">
      <c r="D858" s="39"/>
    </row>
    <row r="859" spans="4:4" ht="15.75" customHeight="1" x14ac:dyDescent="0.2">
      <c r="D859" s="39"/>
    </row>
    <row r="860" spans="4:4" ht="15.75" customHeight="1" x14ac:dyDescent="0.2">
      <c r="D860" s="39"/>
    </row>
    <row r="861" spans="4:4" ht="15.75" customHeight="1" x14ac:dyDescent="0.2">
      <c r="D861" s="39"/>
    </row>
    <row r="862" spans="4:4" ht="15.75" customHeight="1" x14ac:dyDescent="0.2">
      <c r="D862" s="39"/>
    </row>
    <row r="863" spans="4:4" ht="15.75" customHeight="1" x14ac:dyDescent="0.2">
      <c r="D863" s="39"/>
    </row>
    <row r="864" spans="4:4" ht="15.75" customHeight="1" x14ac:dyDescent="0.2">
      <c r="D864" s="39"/>
    </row>
    <row r="865" spans="4:4" ht="15.75" customHeight="1" x14ac:dyDescent="0.2">
      <c r="D865" s="39"/>
    </row>
    <row r="866" spans="4:4" ht="15.75" customHeight="1" x14ac:dyDescent="0.2">
      <c r="D866" s="39"/>
    </row>
    <row r="867" spans="4:4" ht="15.75" customHeight="1" x14ac:dyDescent="0.2">
      <c r="D867" s="39"/>
    </row>
    <row r="868" spans="4:4" ht="15.75" customHeight="1" x14ac:dyDescent="0.2">
      <c r="D868" s="39"/>
    </row>
    <row r="869" spans="4:4" ht="15.75" customHeight="1" x14ac:dyDescent="0.2">
      <c r="D869" s="39"/>
    </row>
    <row r="870" spans="4:4" ht="15.75" customHeight="1" x14ac:dyDescent="0.2">
      <c r="D870" s="39"/>
    </row>
    <row r="871" spans="4:4" ht="15.75" customHeight="1" x14ac:dyDescent="0.2">
      <c r="D871" s="39"/>
    </row>
    <row r="872" spans="4:4" ht="15.75" customHeight="1" x14ac:dyDescent="0.2">
      <c r="D872" s="39"/>
    </row>
    <row r="873" spans="4:4" ht="15.75" customHeight="1" x14ac:dyDescent="0.2">
      <c r="D873" s="39"/>
    </row>
    <row r="874" spans="4:4" ht="15.75" customHeight="1" x14ac:dyDescent="0.2">
      <c r="D874" s="39"/>
    </row>
    <row r="875" spans="4:4" ht="15.75" customHeight="1" x14ac:dyDescent="0.2">
      <c r="D875" s="39"/>
    </row>
    <row r="876" spans="4:4" ht="15.75" customHeight="1" x14ac:dyDescent="0.2">
      <c r="D876" s="39"/>
    </row>
    <row r="877" spans="4:4" ht="15.75" customHeight="1" x14ac:dyDescent="0.2">
      <c r="D877" s="39"/>
    </row>
    <row r="878" spans="4:4" ht="15.75" customHeight="1" x14ac:dyDescent="0.2">
      <c r="D878" s="39"/>
    </row>
    <row r="879" spans="4:4" ht="15.75" customHeight="1" x14ac:dyDescent="0.2">
      <c r="D879" s="39"/>
    </row>
    <row r="880" spans="4:4" ht="15.75" customHeight="1" x14ac:dyDescent="0.2">
      <c r="D880" s="39"/>
    </row>
    <row r="881" spans="4:4" ht="15.75" customHeight="1" x14ac:dyDescent="0.2">
      <c r="D881" s="39"/>
    </row>
    <row r="882" spans="4:4" ht="15.75" customHeight="1" x14ac:dyDescent="0.2">
      <c r="D882" s="39"/>
    </row>
    <row r="883" spans="4:4" ht="15.75" customHeight="1" x14ac:dyDescent="0.2">
      <c r="D883" s="39"/>
    </row>
    <row r="884" spans="4:4" ht="15.75" customHeight="1" x14ac:dyDescent="0.2">
      <c r="D884" s="39"/>
    </row>
    <row r="885" spans="4:4" ht="15.75" customHeight="1" x14ac:dyDescent="0.2">
      <c r="D885" s="39"/>
    </row>
    <row r="886" spans="4:4" ht="15.75" customHeight="1" x14ac:dyDescent="0.2">
      <c r="D886" s="39"/>
    </row>
    <row r="887" spans="4:4" ht="15.75" customHeight="1" x14ac:dyDescent="0.2">
      <c r="D887" s="39"/>
    </row>
    <row r="888" spans="4:4" ht="15.75" customHeight="1" x14ac:dyDescent="0.2">
      <c r="D888" s="39"/>
    </row>
    <row r="889" spans="4:4" ht="15.75" customHeight="1" x14ac:dyDescent="0.2">
      <c r="D889" s="39"/>
    </row>
    <row r="890" spans="4:4" ht="15.75" customHeight="1" x14ac:dyDescent="0.2">
      <c r="D890" s="39"/>
    </row>
    <row r="891" spans="4:4" ht="15.75" customHeight="1" x14ac:dyDescent="0.2">
      <c r="D891" s="39"/>
    </row>
    <row r="892" spans="4:4" ht="15.75" customHeight="1" x14ac:dyDescent="0.2">
      <c r="D892" s="39"/>
    </row>
    <row r="893" spans="4:4" ht="15.75" customHeight="1" x14ac:dyDescent="0.2">
      <c r="D893" s="39"/>
    </row>
    <row r="894" spans="4:4" ht="15.75" customHeight="1" x14ac:dyDescent="0.2">
      <c r="D894" s="39"/>
    </row>
    <row r="895" spans="4:4" ht="15.75" customHeight="1" x14ac:dyDescent="0.2">
      <c r="D895" s="39"/>
    </row>
    <row r="896" spans="4:4" ht="15.75" customHeight="1" x14ac:dyDescent="0.2">
      <c r="D896" s="39"/>
    </row>
    <row r="897" spans="4:4" ht="15.75" customHeight="1" x14ac:dyDescent="0.2">
      <c r="D897" s="39"/>
    </row>
    <row r="898" spans="4:4" ht="15.75" customHeight="1" x14ac:dyDescent="0.2">
      <c r="D898" s="39"/>
    </row>
    <row r="899" spans="4:4" ht="15.75" customHeight="1" x14ac:dyDescent="0.2">
      <c r="D899" s="39"/>
    </row>
    <row r="900" spans="4:4" ht="15.75" customHeight="1" x14ac:dyDescent="0.2">
      <c r="D900" s="39"/>
    </row>
    <row r="901" spans="4:4" ht="15.75" customHeight="1" x14ac:dyDescent="0.2">
      <c r="D901" s="39"/>
    </row>
    <row r="902" spans="4:4" ht="15.75" customHeight="1" x14ac:dyDescent="0.2">
      <c r="D902" s="39"/>
    </row>
    <row r="903" spans="4:4" ht="15.75" customHeight="1" x14ac:dyDescent="0.2">
      <c r="D903" s="39"/>
    </row>
    <row r="904" spans="4:4" ht="15.75" customHeight="1" x14ac:dyDescent="0.2">
      <c r="D904" s="39"/>
    </row>
    <row r="905" spans="4:4" ht="15.75" customHeight="1" x14ac:dyDescent="0.2">
      <c r="D905" s="39"/>
    </row>
    <row r="906" spans="4:4" ht="15.75" customHeight="1" x14ac:dyDescent="0.2">
      <c r="D906" s="39"/>
    </row>
    <row r="907" spans="4:4" ht="15.75" customHeight="1" x14ac:dyDescent="0.2">
      <c r="D907" s="39"/>
    </row>
    <row r="908" spans="4:4" ht="15.75" customHeight="1" x14ac:dyDescent="0.2">
      <c r="D908" s="39"/>
    </row>
    <row r="909" spans="4:4" ht="15.75" customHeight="1" x14ac:dyDescent="0.2">
      <c r="D909" s="39"/>
    </row>
    <row r="910" spans="4:4" ht="15.75" customHeight="1" x14ac:dyDescent="0.2">
      <c r="D910" s="39"/>
    </row>
    <row r="911" spans="4:4" ht="15.75" customHeight="1" x14ac:dyDescent="0.2">
      <c r="D911" s="39"/>
    </row>
    <row r="912" spans="4:4" ht="15.75" customHeight="1" x14ac:dyDescent="0.2">
      <c r="D912" s="39"/>
    </row>
    <row r="913" spans="4:4" ht="15.75" customHeight="1" x14ac:dyDescent="0.2">
      <c r="D913" s="39"/>
    </row>
    <row r="914" spans="4:4" ht="15.75" customHeight="1" x14ac:dyDescent="0.2">
      <c r="D914" s="39"/>
    </row>
    <row r="915" spans="4:4" ht="15.75" customHeight="1" x14ac:dyDescent="0.2">
      <c r="D915" s="39"/>
    </row>
    <row r="916" spans="4:4" ht="15.75" customHeight="1" x14ac:dyDescent="0.2">
      <c r="D916" s="39"/>
    </row>
    <row r="917" spans="4:4" ht="15.75" customHeight="1" x14ac:dyDescent="0.2">
      <c r="D917" s="39"/>
    </row>
    <row r="918" spans="4:4" ht="15.75" customHeight="1" x14ac:dyDescent="0.2">
      <c r="D918" s="39"/>
    </row>
    <row r="919" spans="4:4" ht="15.75" customHeight="1" x14ac:dyDescent="0.2">
      <c r="D919" s="39"/>
    </row>
    <row r="920" spans="4:4" ht="15.75" customHeight="1" x14ac:dyDescent="0.2">
      <c r="D920" s="39"/>
    </row>
    <row r="921" spans="4:4" ht="15.75" customHeight="1" x14ac:dyDescent="0.2">
      <c r="D921" s="39"/>
    </row>
    <row r="922" spans="4:4" ht="15.75" customHeight="1" x14ac:dyDescent="0.2">
      <c r="D922" s="39"/>
    </row>
    <row r="923" spans="4:4" ht="15.75" customHeight="1" x14ac:dyDescent="0.2">
      <c r="D923" s="39"/>
    </row>
    <row r="924" spans="4:4" ht="15.75" customHeight="1" x14ac:dyDescent="0.2">
      <c r="D924" s="39"/>
    </row>
    <row r="925" spans="4:4" ht="15.75" customHeight="1" x14ac:dyDescent="0.2">
      <c r="D925" s="39"/>
    </row>
    <row r="926" spans="4:4" ht="15.75" customHeight="1" x14ac:dyDescent="0.2">
      <c r="D926" s="39"/>
    </row>
    <row r="927" spans="4:4" ht="15.75" customHeight="1" x14ac:dyDescent="0.2">
      <c r="D927" s="39"/>
    </row>
    <row r="928" spans="4:4" ht="15.75" customHeight="1" x14ac:dyDescent="0.2">
      <c r="D928" s="39"/>
    </row>
    <row r="929" spans="4:4" ht="15.75" customHeight="1" x14ac:dyDescent="0.2">
      <c r="D929" s="39"/>
    </row>
    <row r="930" spans="4:4" ht="15.75" customHeight="1" x14ac:dyDescent="0.2">
      <c r="D930" s="39"/>
    </row>
    <row r="931" spans="4:4" ht="15.75" customHeight="1" x14ac:dyDescent="0.2">
      <c r="D931" s="39"/>
    </row>
    <row r="932" spans="4:4" ht="15.75" customHeight="1" x14ac:dyDescent="0.2">
      <c r="D932" s="39"/>
    </row>
    <row r="933" spans="4:4" ht="15.75" customHeight="1" x14ac:dyDescent="0.2">
      <c r="D933" s="39"/>
    </row>
    <row r="934" spans="4:4" ht="15.75" customHeight="1" x14ac:dyDescent="0.2">
      <c r="D934" s="39"/>
    </row>
    <row r="935" spans="4:4" ht="15.75" customHeight="1" x14ac:dyDescent="0.2">
      <c r="D935" s="39"/>
    </row>
    <row r="936" spans="4:4" ht="15.75" customHeight="1" x14ac:dyDescent="0.2">
      <c r="D936" s="39"/>
    </row>
    <row r="937" spans="4:4" ht="15.75" customHeight="1" x14ac:dyDescent="0.2">
      <c r="D937" s="39"/>
    </row>
    <row r="938" spans="4:4" ht="15.75" customHeight="1" x14ac:dyDescent="0.2">
      <c r="D938" s="39"/>
    </row>
    <row r="939" spans="4:4" ht="15.75" customHeight="1" x14ac:dyDescent="0.2">
      <c r="D939" s="39"/>
    </row>
    <row r="940" spans="4:4" ht="15.75" customHeight="1" x14ac:dyDescent="0.2">
      <c r="D940" s="39"/>
    </row>
    <row r="941" spans="4:4" ht="15.75" customHeight="1" x14ac:dyDescent="0.2">
      <c r="D941" s="39"/>
    </row>
    <row r="942" spans="4:4" ht="15.75" customHeight="1" x14ac:dyDescent="0.2">
      <c r="D942" s="39"/>
    </row>
    <row r="943" spans="4:4" ht="15.75" customHeight="1" x14ac:dyDescent="0.2">
      <c r="D943" s="39"/>
    </row>
    <row r="944" spans="4:4" ht="15.75" customHeight="1" x14ac:dyDescent="0.2">
      <c r="D944" s="39"/>
    </row>
    <row r="945" spans="4:4" ht="15.75" customHeight="1" x14ac:dyDescent="0.2">
      <c r="D945" s="39"/>
    </row>
    <row r="946" spans="4:4" ht="15.75" customHeight="1" x14ac:dyDescent="0.2">
      <c r="D946" s="39"/>
    </row>
    <row r="947" spans="4:4" ht="15.75" customHeight="1" x14ac:dyDescent="0.2">
      <c r="D947" s="39"/>
    </row>
    <row r="948" spans="4:4" ht="15.75" customHeight="1" x14ac:dyDescent="0.2">
      <c r="D948" s="39"/>
    </row>
    <row r="949" spans="4:4" ht="15.75" customHeight="1" x14ac:dyDescent="0.2">
      <c r="D949" s="39"/>
    </row>
    <row r="950" spans="4:4" ht="15.75" customHeight="1" x14ac:dyDescent="0.2">
      <c r="D950" s="39"/>
    </row>
    <row r="951" spans="4:4" ht="15.75" customHeight="1" x14ac:dyDescent="0.2">
      <c r="D951" s="39"/>
    </row>
    <row r="952" spans="4:4" ht="15.75" customHeight="1" x14ac:dyDescent="0.2">
      <c r="D952" s="39"/>
    </row>
    <row r="953" spans="4:4" ht="15.75" customHeight="1" x14ac:dyDescent="0.2">
      <c r="D953" s="39"/>
    </row>
    <row r="954" spans="4:4" ht="15.75" customHeight="1" x14ac:dyDescent="0.2">
      <c r="D954" s="39"/>
    </row>
    <row r="955" spans="4:4" ht="15.75" customHeight="1" x14ac:dyDescent="0.2">
      <c r="D955" s="39"/>
    </row>
    <row r="956" spans="4:4" ht="15.75" customHeight="1" x14ac:dyDescent="0.2">
      <c r="D956" s="39"/>
    </row>
    <row r="957" spans="4:4" ht="15.75" customHeight="1" x14ac:dyDescent="0.2">
      <c r="D957" s="39"/>
    </row>
    <row r="958" spans="4:4" ht="15.75" customHeight="1" x14ac:dyDescent="0.2">
      <c r="D958" s="39"/>
    </row>
    <row r="959" spans="4:4" ht="15.75" customHeight="1" x14ac:dyDescent="0.2">
      <c r="D959" s="39"/>
    </row>
    <row r="960" spans="4:4" ht="15.75" customHeight="1" x14ac:dyDescent="0.2">
      <c r="D960" s="39"/>
    </row>
    <row r="961" spans="4:4" ht="15.75" customHeight="1" x14ac:dyDescent="0.2">
      <c r="D961" s="39"/>
    </row>
    <row r="962" spans="4:4" ht="15.75" customHeight="1" x14ac:dyDescent="0.2">
      <c r="D962" s="39"/>
    </row>
    <row r="963" spans="4:4" ht="15.75" customHeight="1" x14ac:dyDescent="0.2">
      <c r="D963" s="39"/>
    </row>
    <row r="964" spans="4:4" ht="15.75" customHeight="1" x14ac:dyDescent="0.2">
      <c r="D964" s="39"/>
    </row>
    <row r="965" spans="4:4" ht="15.75" customHeight="1" x14ac:dyDescent="0.2">
      <c r="D965" s="39"/>
    </row>
    <row r="966" spans="4:4" ht="15.75" customHeight="1" x14ac:dyDescent="0.2">
      <c r="D966" s="39"/>
    </row>
    <row r="967" spans="4:4" ht="15.75" customHeight="1" x14ac:dyDescent="0.2">
      <c r="D967" s="39"/>
    </row>
    <row r="968" spans="4:4" ht="15.75" customHeight="1" x14ac:dyDescent="0.2">
      <c r="D968" s="39"/>
    </row>
    <row r="969" spans="4:4" ht="15.75" customHeight="1" x14ac:dyDescent="0.2">
      <c r="D969" s="39"/>
    </row>
    <row r="970" spans="4:4" ht="15.75" customHeight="1" x14ac:dyDescent="0.2">
      <c r="D970" s="39"/>
    </row>
    <row r="971" spans="4:4" ht="15.75" customHeight="1" x14ac:dyDescent="0.2">
      <c r="D971" s="39"/>
    </row>
    <row r="972" spans="4:4" ht="15.75" customHeight="1" x14ac:dyDescent="0.2">
      <c r="D972" s="39"/>
    </row>
    <row r="973" spans="4:4" ht="15.75" customHeight="1" x14ac:dyDescent="0.2">
      <c r="D973" s="39"/>
    </row>
    <row r="974" spans="4:4" ht="15.75" customHeight="1" x14ac:dyDescent="0.2">
      <c r="D974" s="39"/>
    </row>
    <row r="975" spans="4:4" ht="15.75" customHeight="1" x14ac:dyDescent="0.2">
      <c r="D975" s="39"/>
    </row>
    <row r="976" spans="4:4" ht="15.75" customHeight="1" x14ac:dyDescent="0.2">
      <c r="D976" s="39"/>
    </row>
    <row r="977" spans="4:4" ht="15.75" customHeight="1" x14ac:dyDescent="0.2">
      <c r="D977" s="39"/>
    </row>
    <row r="978" spans="4:4" ht="15.75" customHeight="1" x14ac:dyDescent="0.2">
      <c r="D978" s="39"/>
    </row>
    <row r="979" spans="4:4" ht="15.75" customHeight="1" x14ac:dyDescent="0.2">
      <c r="D979" s="39"/>
    </row>
    <row r="980" spans="4:4" ht="15.75" customHeight="1" x14ac:dyDescent="0.2">
      <c r="D980" s="39"/>
    </row>
    <row r="981" spans="4:4" ht="15.75" customHeight="1" x14ac:dyDescent="0.2">
      <c r="D981" s="39"/>
    </row>
    <row r="982" spans="4:4" ht="15.75" customHeight="1" x14ac:dyDescent="0.2">
      <c r="D982" s="39"/>
    </row>
    <row r="983" spans="4:4" ht="15.75" customHeight="1" x14ac:dyDescent="0.2">
      <c r="D983" s="39"/>
    </row>
    <row r="984" spans="4:4" ht="15.75" customHeight="1" x14ac:dyDescent="0.2">
      <c r="D984" s="39"/>
    </row>
    <row r="985" spans="4:4" ht="15.75" customHeight="1" x14ac:dyDescent="0.2">
      <c r="D985" s="39"/>
    </row>
    <row r="986" spans="4:4" ht="15.75" customHeight="1" x14ac:dyDescent="0.2">
      <c r="D986" s="39"/>
    </row>
    <row r="987" spans="4:4" ht="15.75" customHeight="1" x14ac:dyDescent="0.2">
      <c r="D987" s="39"/>
    </row>
    <row r="988" spans="4:4" ht="15.75" customHeight="1" x14ac:dyDescent="0.2">
      <c r="D988" s="39"/>
    </row>
    <row r="989" spans="4:4" ht="15.75" customHeight="1" x14ac:dyDescent="0.2">
      <c r="D989" s="39"/>
    </row>
    <row r="990" spans="4:4" ht="15.75" customHeight="1" x14ac:dyDescent="0.2">
      <c r="D990" s="39"/>
    </row>
    <row r="991" spans="4:4" ht="15.75" customHeight="1" x14ac:dyDescent="0.2">
      <c r="D991" s="39"/>
    </row>
    <row r="992" spans="4:4" ht="15.75" customHeight="1" x14ac:dyDescent="0.2">
      <c r="D992" s="39"/>
    </row>
    <row r="993" spans="4:4" ht="15.75" customHeight="1" x14ac:dyDescent="0.2">
      <c r="D993" s="39"/>
    </row>
    <row r="994" spans="4:4" ht="15.75" customHeight="1" x14ac:dyDescent="0.2">
      <c r="D994" s="39"/>
    </row>
    <row r="995" spans="4:4" ht="15.75" customHeight="1" x14ac:dyDescent="0.2">
      <c r="D995" s="39"/>
    </row>
    <row r="996" spans="4:4" ht="15.75" customHeight="1" x14ac:dyDescent="0.2">
      <c r="D996" s="39"/>
    </row>
    <row r="997" spans="4:4" ht="15.75" customHeight="1" x14ac:dyDescent="0.2">
      <c r="D997" s="39"/>
    </row>
    <row r="998" spans="4:4" ht="15.75" customHeight="1" x14ac:dyDescent="0.2">
      <c r="D998" s="39"/>
    </row>
    <row r="999" spans="4:4" ht="15.75" customHeight="1" x14ac:dyDescent="0.2">
      <c r="D999" s="39"/>
    </row>
    <row r="1000" spans="4:4" ht="15.75" customHeight="1" x14ac:dyDescent="0.2">
      <c r="D1000" s="39"/>
    </row>
    <row r="1001" spans="4:4" ht="15.75" customHeight="1" x14ac:dyDescent="0.2">
      <c r="D1001" s="39"/>
    </row>
    <row r="1002" spans="4:4" ht="15.75" customHeight="1" x14ac:dyDescent="0.2">
      <c r="D1002" s="39"/>
    </row>
    <row r="1003" spans="4:4" ht="15.75" customHeight="1" x14ac:dyDescent="0.2">
      <c r="D1003" s="39"/>
    </row>
    <row r="1004" spans="4:4" ht="15.75" customHeight="1" x14ac:dyDescent="0.2">
      <c r="D1004" s="39"/>
    </row>
    <row r="1005" spans="4:4" ht="15.75" customHeight="1" x14ac:dyDescent="0.2">
      <c r="D1005" s="39"/>
    </row>
    <row r="1006" spans="4:4" ht="15.75" customHeight="1" x14ac:dyDescent="0.2">
      <c r="D1006" s="39"/>
    </row>
    <row r="1007" spans="4:4" ht="15" customHeight="1" x14ac:dyDescent="0.2">
      <c r="D1007" s="39"/>
    </row>
  </sheetData>
  <sheetProtection algorithmName="SHA-512" hashValue="gZXYqwMpG4me8sRgWYTglj8kbh3h4CbpmfdYLooLkfKMve98Z85h24GG3R+tgeon6AO9kanIbmac+XRHL3UmSA==" saltValue="yKLAD9EXEZfyypLTOes+4g==" spinCount="100000" sheet="1" formatColumns="0" formatRows="0" sort="0"/>
  <protectedRanges>
    <protectedRange sqref="F2" name="Plage2"/>
    <protectedRange sqref="E6:E82 E85:E86 B6:B82 B85:B86" name="Plage1"/>
    <protectedRange sqref="A101" name="Plage3"/>
  </protectedRanges>
  <mergeCells count="83">
    <mergeCell ref="A88:F88"/>
    <mergeCell ref="C93:F93"/>
    <mergeCell ref="C97:G97"/>
    <mergeCell ref="C95:G95"/>
    <mergeCell ref="C99:L99"/>
    <mergeCell ref="C52:D52"/>
    <mergeCell ref="C53:D53"/>
    <mergeCell ref="C54:D54"/>
    <mergeCell ref="C47:D47"/>
    <mergeCell ref="C48:D48"/>
    <mergeCell ref="C49:D49"/>
    <mergeCell ref="C50:D50"/>
    <mergeCell ref="C51:D51"/>
    <mergeCell ref="C41:D41"/>
    <mergeCell ref="C42:D42"/>
    <mergeCell ref="C43:D43"/>
    <mergeCell ref="C44:D44"/>
    <mergeCell ref="C46:D46"/>
    <mergeCell ref="C35:D35"/>
    <mergeCell ref="C36:D36"/>
    <mergeCell ref="C37:D37"/>
    <mergeCell ref="C39:D39"/>
    <mergeCell ref="C40:D40"/>
    <mergeCell ref="C29:D29"/>
    <mergeCell ref="C30:D30"/>
    <mergeCell ref="C32:D32"/>
    <mergeCell ref="C33:D33"/>
    <mergeCell ref="C34:D34"/>
    <mergeCell ref="C23:D23"/>
    <mergeCell ref="C25:D25"/>
    <mergeCell ref="C26:D26"/>
    <mergeCell ref="C27:D27"/>
    <mergeCell ref="C28:D28"/>
    <mergeCell ref="C18:D18"/>
    <mergeCell ref="C19:D19"/>
    <mergeCell ref="C20:D20"/>
    <mergeCell ref="C21:D21"/>
    <mergeCell ref="C22:D22"/>
    <mergeCell ref="A1:F1"/>
    <mergeCell ref="A2:E2"/>
    <mergeCell ref="A3:F3"/>
    <mergeCell ref="A90:F90"/>
    <mergeCell ref="C4:D4"/>
    <mergeCell ref="C6:D6"/>
    <mergeCell ref="C7:D7"/>
    <mergeCell ref="C8:D8"/>
    <mergeCell ref="C9:D9"/>
    <mergeCell ref="C11:D11"/>
    <mergeCell ref="C12:D12"/>
    <mergeCell ref="C13:D13"/>
    <mergeCell ref="C14:D14"/>
    <mergeCell ref="C15:D15"/>
    <mergeCell ref="C16:D16"/>
    <mergeCell ref="C70:D70"/>
    <mergeCell ref="E103:F103"/>
    <mergeCell ref="A103:D103"/>
    <mergeCell ref="A104:F104"/>
    <mergeCell ref="C55:D55"/>
    <mergeCell ref="C56:D56"/>
    <mergeCell ref="C57:D57"/>
    <mergeCell ref="C59:D59"/>
    <mergeCell ref="C60:D60"/>
    <mergeCell ref="C61:D61"/>
    <mergeCell ref="C62:D62"/>
    <mergeCell ref="C63:D63"/>
    <mergeCell ref="C64:D64"/>
    <mergeCell ref="C66:D66"/>
    <mergeCell ref="C67:D67"/>
    <mergeCell ref="C68:D68"/>
    <mergeCell ref="C69:D69"/>
    <mergeCell ref="C71:D71"/>
    <mergeCell ref="C72:D72"/>
    <mergeCell ref="C73:D73"/>
    <mergeCell ref="C74:D74"/>
    <mergeCell ref="C75:D75"/>
    <mergeCell ref="C76:D76"/>
    <mergeCell ref="C86:D86"/>
    <mergeCell ref="C77:D77"/>
    <mergeCell ref="C79:D79"/>
    <mergeCell ref="C80:D80"/>
    <mergeCell ref="C81:D81"/>
    <mergeCell ref="C85:D85"/>
    <mergeCell ref="C83:D83"/>
  </mergeCells>
  <conditionalFormatting sqref="B33">
    <cfRule type="cellIs" dxfId="85" priority="55" operator="greaterThan">
      <formula>$B$32</formula>
    </cfRule>
  </conditionalFormatting>
  <conditionalFormatting sqref="B29">
    <cfRule type="cellIs" dxfId="84" priority="56" operator="greaterThan">
      <formula>$B$28</formula>
    </cfRule>
  </conditionalFormatting>
  <conditionalFormatting sqref="B26">
    <cfRule type="cellIs" dxfId="83" priority="57" operator="greaterThan">
      <formula>$B$25</formula>
    </cfRule>
  </conditionalFormatting>
  <conditionalFormatting sqref="B36">
    <cfRule type="cellIs" dxfId="82" priority="58" operator="greaterThan">
      <formula>$B$35</formula>
    </cfRule>
  </conditionalFormatting>
  <conditionalFormatting sqref="B40">
    <cfRule type="cellIs" dxfId="81" priority="59" operator="greaterThan">
      <formula>$B$39</formula>
    </cfRule>
  </conditionalFormatting>
  <conditionalFormatting sqref="B22 E22">
    <cfRule type="cellIs" dxfId="80" priority="60" operator="greaterThan">
      <formula>$B$21</formula>
    </cfRule>
  </conditionalFormatting>
  <conditionalFormatting sqref="B43">
    <cfRule type="cellIs" dxfId="79" priority="61" operator="greaterThan">
      <formula>$B$42</formula>
    </cfRule>
  </conditionalFormatting>
  <conditionalFormatting sqref="B19 E19">
    <cfRule type="cellIs" dxfId="78" priority="62" operator="greaterThan">
      <formula>$B$18</formula>
    </cfRule>
  </conditionalFormatting>
  <conditionalFormatting sqref="B15 E15">
    <cfRule type="cellIs" dxfId="77" priority="63" operator="greaterThan">
      <formula>$B$14</formula>
    </cfRule>
  </conditionalFormatting>
  <conditionalFormatting sqref="B12 E12">
    <cfRule type="cellIs" dxfId="76" priority="64" operator="greaterThan">
      <formula>$B$11</formula>
    </cfRule>
  </conditionalFormatting>
  <conditionalFormatting sqref="B51">
    <cfRule type="cellIs" dxfId="75" priority="65" operator="greaterThan">
      <formula>$B$50</formula>
    </cfRule>
  </conditionalFormatting>
  <conditionalFormatting sqref="B53">
    <cfRule type="cellIs" dxfId="74" priority="66" operator="greaterThan">
      <formula>$B$52</formula>
    </cfRule>
  </conditionalFormatting>
  <conditionalFormatting sqref="B56">
    <cfRule type="cellIs" dxfId="73" priority="67" operator="greaterThan">
      <formula>$B$55</formula>
    </cfRule>
  </conditionalFormatting>
  <conditionalFormatting sqref="B61">
    <cfRule type="cellIs" dxfId="72" priority="68" operator="greaterThan">
      <formula>$B$60</formula>
    </cfRule>
  </conditionalFormatting>
  <conditionalFormatting sqref="B63">
    <cfRule type="cellIs" dxfId="71" priority="69" operator="greaterThan">
      <formula>$B$62</formula>
    </cfRule>
  </conditionalFormatting>
  <conditionalFormatting sqref="B68">
    <cfRule type="cellIs" dxfId="70" priority="70" operator="greaterThan">
      <formula>$B$67</formula>
    </cfRule>
  </conditionalFormatting>
  <conditionalFormatting sqref="B48">
    <cfRule type="cellIs" dxfId="69" priority="71" operator="greaterThan">
      <formula>$B$47</formula>
    </cfRule>
  </conditionalFormatting>
  <conditionalFormatting sqref="B71">
    <cfRule type="cellIs" dxfId="68" priority="72" operator="greaterThan">
      <formula>$B$70</formula>
    </cfRule>
  </conditionalFormatting>
  <conditionalFormatting sqref="B80">
    <cfRule type="cellIs" dxfId="67" priority="76" operator="greaterThan">
      <formula>$B$79</formula>
    </cfRule>
  </conditionalFormatting>
  <conditionalFormatting sqref="B76">
    <cfRule type="cellIs" dxfId="66" priority="77" operator="greaterThan">
      <formula>$B$75</formula>
    </cfRule>
  </conditionalFormatting>
  <conditionalFormatting sqref="B73">
    <cfRule type="cellIs" dxfId="65" priority="78" operator="greaterThan">
      <formula>$B$72</formula>
    </cfRule>
  </conditionalFormatting>
  <conditionalFormatting sqref="E12">
    <cfRule type="cellIs" dxfId="64" priority="54" operator="greaterThan">
      <formula>$E$11</formula>
    </cfRule>
  </conditionalFormatting>
  <conditionalFormatting sqref="E15">
    <cfRule type="cellIs" dxfId="63" priority="53" operator="greaterThan">
      <formula>$E$14</formula>
    </cfRule>
  </conditionalFormatting>
  <conditionalFormatting sqref="E19">
    <cfRule type="cellIs" dxfId="62" priority="52" operator="greaterThan">
      <formula>$E$18</formula>
    </cfRule>
  </conditionalFormatting>
  <conditionalFormatting sqref="E22">
    <cfRule type="cellIs" dxfId="61" priority="51" operator="greaterThan">
      <formula>$E$21</formula>
    </cfRule>
  </conditionalFormatting>
  <conditionalFormatting sqref="E26">
    <cfRule type="cellIs" dxfId="60" priority="50" operator="greaterThan">
      <formula>$E$25</formula>
    </cfRule>
  </conditionalFormatting>
  <conditionalFormatting sqref="E29">
    <cfRule type="cellIs" dxfId="59" priority="49" operator="greaterThan">
      <formula>$E$28</formula>
    </cfRule>
  </conditionalFormatting>
  <conditionalFormatting sqref="E33">
    <cfRule type="cellIs" dxfId="58" priority="48" operator="greaterThan">
      <formula>$E$32</formula>
    </cfRule>
  </conditionalFormatting>
  <conditionalFormatting sqref="E36">
    <cfRule type="cellIs" dxfId="57" priority="47" operator="greaterThan">
      <formula>$E$35</formula>
    </cfRule>
  </conditionalFormatting>
  <conditionalFormatting sqref="E40">
    <cfRule type="cellIs" dxfId="56" priority="46" operator="greaterThan">
      <formula>$E$39</formula>
    </cfRule>
  </conditionalFormatting>
  <conditionalFormatting sqref="E43">
    <cfRule type="cellIs" dxfId="55" priority="45" operator="greaterThan">
      <formula>$E$42</formula>
    </cfRule>
  </conditionalFormatting>
  <conditionalFormatting sqref="E48">
    <cfRule type="cellIs" dxfId="54" priority="44" operator="greaterThan">
      <formula>$E$47</formula>
    </cfRule>
  </conditionalFormatting>
  <conditionalFormatting sqref="E51">
    <cfRule type="cellIs" dxfId="53" priority="43" operator="greaterThan">
      <formula>$E$50</formula>
    </cfRule>
  </conditionalFormatting>
  <conditionalFormatting sqref="E53">
    <cfRule type="cellIs" dxfId="52" priority="42" operator="greaterThan">
      <formula>$E$52</formula>
    </cfRule>
  </conditionalFormatting>
  <conditionalFormatting sqref="E56">
    <cfRule type="cellIs" dxfId="51" priority="41" operator="greaterThan">
      <formula>$E$55</formula>
    </cfRule>
  </conditionalFormatting>
  <conditionalFormatting sqref="E61">
    <cfRule type="cellIs" dxfId="50" priority="40" operator="greaterThan">
      <formula>$E$60</formula>
    </cfRule>
  </conditionalFormatting>
  <conditionalFormatting sqref="E63">
    <cfRule type="cellIs" dxfId="49" priority="39" operator="greaterThan">
      <formula>$E$62</formula>
    </cfRule>
  </conditionalFormatting>
  <conditionalFormatting sqref="E68">
    <cfRule type="cellIs" dxfId="48" priority="38" operator="greaterThan">
      <formula>$E$67</formula>
    </cfRule>
  </conditionalFormatting>
  <conditionalFormatting sqref="E71">
    <cfRule type="cellIs" dxfId="47" priority="37" operator="greaterThan">
      <formula>$E$70</formula>
    </cfRule>
  </conditionalFormatting>
  <conditionalFormatting sqref="E73">
    <cfRule type="cellIs" dxfId="46" priority="36" operator="greaterThan">
      <formula>$E$72</formula>
    </cfRule>
  </conditionalFormatting>
  <conditionalFormatting sqref="E76">
    <cfRule type="cellIs" dxfId="45" priority="35" operator="greaterThan">
      <formula>$E$75</formula>
    </cfRule>
  </conditionalFormatting>
  <conditionalFormatting sqref="E80">
    <cfRule type="cellIs" dxfId="44" priority="34" operator="greaterThan">
      <formula>$E$79</formula>
    </cfRule>
  </conditionalFormatting>
  <conditionalFormatting sqref="E103">
    <cfRule type="expression" dxfId="43" priority="32">
      <formula>$E$103="PAS ENCORE"</formula>
    </cfRule>
    <cfRule type="expression" dxfId="42" priority="33">
      <formula>$E$103="OUI, BRAVO !"</formula>
    </cfRule>
  </conditionalFormatting>
  <conditionalFormatting sqref="A99">
    <cfRule type="expression" dxfId="41" priority="13">
      <formula>$A$99="OUI"</formula>
    </cfRule>
    <cfRule type="expression" dxfId="40" priority="14">
      <formula>$A$99="NON"</formula>
    </cfRule>
  </conditionalFormatting>
  <conditionalFormatting sqref="A97">
    <cfRule type="expression" dxfId="39" priority="11">
      <formula>$A$97="OUI"</formula>
    </cfRule>
    <cfRule type="expression" dxfId="38" priority="12">
      <formula>$A$97="NON"</formula>
    </cfRule>
  </conditionalFormatting>
  <conditionalFormatting sqref="A95">
    <cfRule type="expression" dxfId="37" priority="9">
      <formula>$A$95="OUI"</formula>
    </cfRule>
    <cfRule type="expression" dxfId="36" priority="10">
      <formula>$A$95="NON"</formula>
    </cfRule>
  </conditionalFormatting>
  <conditionalFormatting sqref="A93">
    <cfRule type="expression" dxfId="35" priority="1">
      <formula>$A$93="OUI"</formula>
    </cfRule>
    <cfRule type="expression" dxfId="34" priority="2">
      <formula>$A$93="NON"</formula>
    </cfRule>
  </conditionalFormatting>
  <conditionalFormatting sqref="A101">
    <cfRule type="expression" dxfId="33" priority="26">
      <formula>$A$101="OUI"</formula>
    </cfRule>
    <cfRule type="expression" dxfId="32" priority="27">
      <formula>$A$101="NON"</formula>
    </cfRule>
  </conditionalFormatting>
  <dataValidations count="2">
    <dataValidation type="list" allowBlank="1" showInputMessage="1" showErrorMessage="1" sqref="F2">
      <formula1>"N+1,N+2,N+3,N+4"</formula1>
    </dataValidation>
    <dataValidation type="list" allowBlank="1" showInputMessage="1" showErrorMessage="1" sqref="A101">
      <formula1>"OUI, NON, Information non obtenue"</formula1>
    </dataValidation>
  </dataValidations>
  <hyperlinks>
    <hyperlink ref="A7" r:id="rId1"/>
  </hyperlinks>
  <pageMargins left="0.7" right="0.7" top="0.3" bottom="0.3"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37" zoomScaleNormal="100" workbookViewId="0">
      <selection activeCell="M10" sqref="M10"/>
    </sheetView>
  </sheetViews>
  <sheetFormatPr baseColWidth="10" defaultRowHeight="14.25" x14ac:dyDescent="0.2"/>
  <cols>
    <col min="1" max="1" width="25.7109375" style="73" customWidth="1"/>
    <col min="2" max="8" width="15.5703125" style="14" customWidth="1"/>
    <col min="9" max="9" width="19.28515625" style="14" customWidth="1"/>
    <col min="10" max="16384" width="11.42578125" style="14"/>
  </cols>
  <sheetData>
    <row r="1" spans="1:9" ht="58.5" customHeight="1" x14ac:dyDescent="0.2">
      <c r="A1" s="139" t="s">
        <v>260</v>
      </c>
      <c r="B1" s="139"/>
      <c r="C1" s="139"/>
      <c r="D1" s="139"/>
      <c r="E1" s="139"/>
      <c r="F1" s="139"/>
      <c r="G1" s="139"/>
      <c r="H1" s="139"/>
      <c r="I1" s="139"/>
    </row>
    <row r="2" spans="1:9" ht="64.900000000000006" customHeight="1" x14ac:dyDescent="0.2">
      <c r="A2" s="119" t="s">
        <v>246</v>
      </c>
      <c r="B2" s="119"/>
      <c r="C2" s="119"/>
      <c r="D2" s="119"/>
      <c r="E2" s="119"/>
      <c r="F2" s="119"/>
      <c r="G2" s="119"/>
      <c r="H2" s="119"/>
      <c r="I2" s="48" t="s">
        <v>198</v>
      </c>
    </row>
    <row r="3" spans="1:9" ht="33.75" customHeight="1" x14ac:dyDescent="0.2">
      <c r="A3" s="121" t="s">
        <v>184</v>
      </c>
      <c r="B3" s="121"/>
      <c r="C3" s="121"/>
      <c r="D3" s="121"/>
      <c r="E3" s="121"/>
      <c r="F3" s="121"/>
      <c r="G3" s="121"/>
      <c r="H3" s="121"/>
      <c r="I3" s="121"/>
    </row>
    <row r="4" spans="1:9" ht="57" customHeight="1" x14ac:dyDescent="0.2">
      <c r="A4" s="140" t="s">
        <v>185</v>
      </c>
      <c r="B4" s="140"/>
      <c r="C4" s="140"/>
      <c r="D4" s="140"/>
      <c r="E4" s="140"/>
      <c r="F4" s="140"/>
      <c r="G4" s="140"/>
      <c r="H4" s="140"/>
      <c r="I4" s="140"/>
    </row>
    <row r="5" spans="1:9" ht="24" customHeight="1" x14ac:dyDescent="0.2">
      <c r="A5" s="49"/>
      <c r="B5" s="49"/>
      <c r="C5" s="49"/>
      <c r="D5" s="49"/>
      <c r="E5" s="49"/>
      <c r="F5" s="49"/>
      <c r="G5" s="49"/>
      <c r="H5" s="49"/>
      <c r="I5" s="49"/>
    </row>
    <row r="6" spans="1:9" ht="79.900000000000006" customHeight="1" x14ac:dyDescent="0.2">
      <c r="A6" s="50" t="s">
        <v>11</v>
      </c>
      <c r="B6" s="51" t="s">
        <v>2</v>
      </c>
      <c r="C6" s="51" t="s">
        <v>3</v>
      </c>
      <c r="D6" s="51" t="s">
        <v>4</v>
      </c>
      <c r="E6" s="51" t="s">
        <v>0</v>
      </c>
      <c r="F6" s="51" t="s">
        <v>5</v>
      </c>
      <c r="G6" s="51" t="s">
        <v>6</v>
      </c>
      <c r="H6" s="51" t="s">
        <v>7</v>
      </c>
      <c r="I6" s="52" t="s">
        <v>247</v>
      </c>
    </row>
    <row r="7" spans="1:9" x14ac:dyDescent="0.2">
      <c r="A7" s="141" t="s">
        <v>8</v>
      </c>
      <c r="B7" s="142"/>
      <c r="C7" s="142"/>
      <c r="D7" s="142"/>
      <c r="E7" s="142"/>
      <c r="F7" s="142"/>
      <c r="G7" s="142"/>
      <c r="H7" s="142"/>
      <c r="I7" s="143"/>
    </row>
    <row r="8" spans="1:9" ht="30" x14ac:dyDescent="0.2">
      <c r="A8" s="53" t="s">
        <v>1</v>
      </c>
      <c r="B8" s="29"/>
      <c r="C8" s="29"/>
      <c r="D8" s="29"/>
      <c r="E8" s="29"/>
      <c r="F8" s="29">
        <v>1000</v>
      </c>
      <c r="G8" s="29"/>
      <c r="H8" s="29"/>
      <c r="I8" s="54">
        <f>SUM(B8:H8)</f>
        <v>1000</v>
      </c>
    </row>
    <row r="9" spans="1:9" x14ac:dyDescent="0.2">
      <c r="A9" s="141" t="s">
        <v>9</v>
      </c>
      <c r="B9" s="142"/>
      <c r="C9" s="142"/>
      <c r="D9" s="142"/>
      <c r="E9" s="142"/>
      <c r="F9" s="142"/>
      <c r="G9" s="142"/>
      <c r="H9" s="142"/>
      <c r="I9" s="143"/>
    </row>
    <row r="10" spans="1:9" ht="30" x14ac:dyDescent="0.2">
      <c r="A10" s="53" t="s">
        <v>1</v>
      </c>
      <c r="B10" s="29"/>
      <c r="C10" s="29"/>
      <c r="D10" s="29"/>
      <c r="E10" s="29"/>
      <c r="F10" s="29"/>
      <c r="G10" s="29"/>
      <c r="H10" s="29"/>
      <c r="I10" s="54">
        <f>SUM(B10:H10)</f>
        <v>0</v>
      </c>
    </row>
    <row r="11" spans="1:9" ht="44.25" x14ac:dyDescent="0.2">
      <c r="A11" s="55" t="s">
        <v>247</v>
      </c>
      <c r="B11" s="56">
        <f t="shared" ref="B11:I11" si="0">B8+B10</f>
        <v>0</v>
      </c>
      <c r="C11" s="56">
        <f t="shared" si="0"/>
        <v>0</v>
      </c>
      <c r="D11" s="56">
        <f t="shared" si="0"/>
        <v>0</v>
      </c>
      <c r="E11" s="56">
        <f t="shared" si="0"/>
        <v>0</v>
      </c>
      <c r="F11" s="56">
        <f t="shared" si="0"/>
        <v>1000</v>
      </c>
      <c r="G11" s="56">
        <f t="shared" si="0"/>
        <v>0</v>
      </c>
      <c r="H11" s="56">
        <f t="shared" si="0"/>
        <v>0</v>
      </c>
      <c r="I11" s="57">
        <f t="shared" si="0"/>
        <v>1000</v>
      </c>
    </row>
    <row r="12" spans="1:9" ht="15" x14ac:dyDescent="0.2">
      <c r="A12" s="58"/>
      <c r="B12" s="59"/>
      <c r="C12" s="59"/>
      <c r="D12" s="59"/>
      <c r="E12" s="59"/>
      <c r="F12" s="59"/>
      <c r="G12" s="59"/>
      <c r="H12" s="59"/>
      <c r="I12" s="59"/>
    </row>
    <row r="13" spans="1:9" ht="15" x14ac:dyDescent="0.2">
      <c r="A13" s="58"/>
      <c r="B13" s="59"/>
      <c r="C13" s="59"/>
      <c r="D13" s="59"/>
      <c r="E13" s="59"/>
      <c r="F13" s="59"/>
      <c r="G13" s="59"/>
      <c r="H13" s="59"/>
      <c r="I13" s="59"/>
    </row>
    <row r="14" spans="1:9" ht="82.9" customHeight="1" x14ac:dyDescent="0.2">
      <c r="A14" s="60" t="s">
        <v>10</v>
      </c>
      <c r="B14" s="61" t="s">
        <v>2</v>
      </c>
      <c r="C14" s="61" t="s">
        <v>3</v>
      </c>
      <c r="D14" s="61" t="s">
        <v>4</v>
      </c>
      <c r="E14" s="61" t="s">
        <v>0</v>
      </c>
      <c r="F14" s="61" t="s">
        <v>5</v>
      </c>
      <c r="G14" s="61" t="s">
        <v>6</v>
      </c>
      <c r="H14" s="61" t="s">
        <v>7</v>
      </c>
      <c r="I14" s="62" t="s">
        <v>247</v>
      </c>
    </row>
    <row r="15" spans="1:9" ht="28.9" customHeight="1" x14ac:dyDescent="0.2">
      <c r="A15" s="127" t="s">
        <v>248</v>
      </c>
      <c r="B15" s="128"/>
      <c r="C15" s="128"/>
      <c r="D15" s="128"/>
      <c r="E15" s="128"/>
      <c r="F15" s="128"/>
      <c r="G15" s="128"/>
      <c r="H15" s="128"/>
      <c r="I15" s="129"/>
    </row>
    <row r="16" spans="1:9" ht="34.15" customHeight="1" x14ac:dyDescent="0.2">
      <c r="A16" s="63" t="s">
        <v>1</v>
      </c>
      <c r="B16" s="29">
        <v>10</v>
      </c>
      <c r="C16" s="29">
        <v>10</v>
      </c>
      <c r="D16" s="29">
        <v>30</v>
      </c>
      <c r="E16" s="29"/>
      <c r="F16" s="29">
        <v>3</v>
      </c>
      <c r="G16" s="29"/>
      <c r="H16" s="29"/>
      <c r="I16" s="64">
        <f>SUM(B16:H16)</f>
        <v>53</v>
      </c>
    </row>
    <row r="17" spans="1:9" ht="36.4" customHeight="1" x14ac:dyDescent="0.2">
      <c r="A17" s="127" t="s">
        <v>249</v>
      </c>
      <c r="B17" s="128"/>
      <c r="C17" s="128"/>
      <c r="D17" s="128"/>
      <c r="E17" s="128"/>
      <c r="F17" s="128"/>
      <c r="G17" s="128"/>
      <c r="H17" s="128"/>
      <c r="I17" s="129"/>
    </row>
    <row r="18" spans="1:9" ht="34.15" customHeight="1" x14ac:dyDescent="0.2">
      <c r="A18" s="63" t="s">
        <v>1</v>
      </c>
      <c r="B18" s="29"/>
      <c r="C18" s="29">
        <v>30</v>
      </c>
      <c r="D18" s="29"/>
      <c r="E18" s="29"/>
      <c r="F18" s="29">
        <v>10</v>
      </c>
      <c r="G18" s="29"/>
      <c r="H18" s="29"/>
      <c r="I18" s="64">
        <f>SUM(B18:H18)</f>
        <v>40</v>
      </c>
    </row>
    <row r="19" spans="1:9" ht="44.25" x14ac:dyDescent="0.2">
      <c r="A19" s="63" t="s">
        <v>247</v>
      </c>
      <c r="B19" s="65">
        <f t="shared" ref="B19:I19" si="1">B16+B18</f>
        <v>10</v>
      </c>
      <c r="C19" s="65">
        <f t="shared" si="1"/>
        <v>40</v>
      </c>
      <c r="D19" s="65">
        <f t="shared" si="1"/>
        <v>30</v>
      </c>
      <c r="E19" s="65">
        <f t="shared" si="1"/>
        <v>0</v>
      </c>
      <c r="F19" s="65">
        <f t="shared" si="1"/>
        <v>13</v>
      </c>
      <c r="G19" s="65">
        <f t="shared" si="1"/>
        <v>0</v>
      </c>
      <c r="H19" s="65">
        <f t="shared" si="1"/>
        <v>0</v>
      </c>
      <c r="I19" s="64">
        <f t="shared" si="1"/>
        <v>93</v>
      </c>
    </row>
    <row r="22" spans="1:9" ht="23.25" customHeight="1" x14ac:dyDescent="0.2">
      <c r="A22" s="121" t="s">
        <v>191</v>
      </c>
      <c r="B22" s="121"/>
      <c r="C22" s="121"/>
      <c r="D22" s="121"/>
      <c r="E22" s="121"/>
      <c r="F22" s="121"/>
      <c r="G22" s="121"/>
      <c r="H22" s="121"/>
      <c r="I22" s="121"/>
    </row>
    <row r="24" spans="1:9" ht="15" x14ac:dyDescent="0.2">
      <c r="A24" s="130" t="s">
        <v>192</v>
      </c>
      <c r="B24" s="130"/>
      <c r="C24" s="130"/>
      <c r="D24" s="130"/>
      <c r="E24" s="130"/>
      <c r="F24" s="130"/>
      <c r="G24" s="130"/>
      <c r="H24" s="130"/>
      <c r="I24" s="130"/>
    </row>
    <row r="25" spans="1:9" ht="20.25" customHeight="1" x14ac:dyDescent="0.2">
      <c r="A25" s="66" t="str">
        <f>IF($I$16=0,"données manquantes",IF(($B$16+$C$16+$D$16+$E$16)*100/$I$16&gt;=90,"OUI","NON"))</f>
        <v>OUI</v>
      </c>
      <c r="B25" s="104">
        <f>($B$16+$C$16+$D$16+$E$16)*100/$I$16</f>
        <v>94.339622641509436</v>
      </c>
      <c r="C25" s="137" t="s">
        <v>224</v>
      </c>
      <c r="D25" s="138"/>
      <c r="E25" s="138"/>
      <c r="F25" s="138"/>
      <c r="G25" s="138"/>
      <c r="H25" s="138"/>
      <c r="I25" s="138"/>
    </row>
    <row r="26" spans="1:9" ht="30.75" customHeight="1" x14ac:dyDescent="0.2">
      <c r="A26" s="130" t="s">
        <v>193</v>
      </c>
      <c r="B26" s="130"/>
      <c r="C26" s="130"/>
      <c r="D26" s="130"/>
      <c r="E26" s="130"/>
      <c r="F26" s="130"/>
      <c r="G26" s="130"/>
      <c r="H26" s="130"/>
      <c r="I26" s="130"/>
    </row>
    <row r="27" spans="1:9" ht="21.75" customHeight="1" x14ac:dyDescent="0.2">
      <c r="A27" s="66" t="str">
        <f>IF($I$19=0,"données manquantes",IF(($B$16+$C$16+$D$16+$E$16+$B$18+$C$18+$D$18+$E$18)*100/$I$19&gt;=90,"OUI","NON"))</f>
        <v>NON</v>
      </c>
      <c r="B27" s="104">
        <f>($B$16+$C$16+$D$16+$E$16+$B$18+$C$18+$D$18+$E$18)*100/$I$19</f>
        <v>86.021505376344081</v>
      </c>
      <c r="C27" s="137" t="s">
        <v>225</v>
      </c>
      <c r="D27" s="138"/>
      <c r="E27" s="138"/>
      <c r="F27" s="138"/>
      <c r="G27" s="138"/>
      <c r="H27" s="138"/>
      <c r="I27" s="138"/>
    </row>
    <row r="28" spans="1:9" ht="37.5" customHeight="1" x14ac:dyDescent="0.2">
      <c r="A28" s="130" t="s">
        <v>194</v>
      </c>
      <c r="B28" s="130"/>
      <c r="C28" s="130"/>
      <c r="D28" s="130"/>
      <c r="E28" s="130"/>
      <c r="F28" s="130"/>
      <c r="G28" s="130"/>
      <c r="H28" s="130"/>
      <c r="I28" s="130"/>
    </row>
    <row r="29" spans="1:9" ht="24.75" customHeight="1" x14ac:dyDescent="0.2">
      <c r="A29" s="105" t="str">
        <f>IF($F$11=0,"données manquantes",IF(((($F$16+$F$18)*100)/($F$8+$F$10))&lt;5,"OUI","NON"))</f>
        <v>OUI</v>
      </c>
      <c r="B29" s="66">
        <f>($F$16+$F$18)*100/($F$8+$F$10)</f>
        <v>1.3</v>
      </c>
      <c r="C29" s="137" t="s">
        <v>226</v>
      </c>
      <c r="D29" s="138"/>
      <c r="E29" s="138"/>
      <c r="F29" s="138"/>
      <c r="G29" s="138"/>
      <c r="H29" s="138"/>
      <c r="I29" s="138"/>
    </row>
    <row r="30" spans="1:9" ht="52.5" customHeight="1" x14ac:dyDescent="0.2">
      <c r="A30" s="130" t="s">
        <v>195</v>
      </c>
      <c r="B30" s="130"/>
      <c r="C30" s="130"/>
      <c r="D30" s="130"/>
      <c r="E30" s="130"/>
      <c r="F30" s="130"/>
      <c r="G30" s="130"/>
      <c r="H30" s="130"/>
      <c r="I30" s="130"/>
    </row>
    <row r="31" spans="1:9" ht="150" x14ac:dyDescent="0.2">
      <c r="A31" s="66" t="s">
        <v>19</v>
      </c>
      <c r="B31" s="67" t="s">
        <v>250</v>
      </c>
      <c r="C31" s="67" t="s">
        <v>251</v>
      </c>
      <c r="D31" s="131" t="s">
        <v>252</v>
      </c>
      <c r="E31" s="132"/>
      <c r="F31" s="133"/>
      <c r="G31" s="66" t="s">
        <v>253</v>
      </c>
    </row>
    <row r="32" spans="1:9" ht="28.5" x14ac:dyDescent="0.2">
      <c r="A32" s="68" t="s">
        <v>12</v>
      </c>
      <c r="B32" s="29" t="s">
        <v>21</v>
      </c>
      <c r="C32" s="29"/>
      <c r="D32" s="29"/>
      <c r="E32" s="29"/>
      <c r="F32" s="29"/>
      <c r="G32" s="69" t="str">
        <f>IF(B32="","NOK",IF(AND(B32="Oui",C32&lt;2),"NOK","OK"))</f>
        <v>OK</v>
      </c>
    </row>
    <row r="33" spans="1:9" x14ac:dyDescent="0.2">
      <c r="A33" s="70" t="s">
        <v>13</v>
      </c>
      <c r="B33" s="29" t="s">
        <v>21</v>
      </c>
      <c r="C33" s="29"/>
      <c r="D33" s="29"/>
      <c r="E33" s="29"/>
      <c r="F33" s="29"/>
      <c r="G33" s="71" t="str">
        <f t="shared" ref="G33:G38" si="2">IF(AND(B33="Oui",C33&lt;2),"NOK","OK")</f>
        <v>OK</v>
      </c>
    </row>
    <row r="34" spans="1:9" x14ac:dyDescent="0.2">
      <c r="A34" s="70" t="s">
        <v>14</v>
      </c>
      <c r="B34" s="29" t="s">
        <v>21</v>
      </c>
      <c r="C34" s="29"/>
      <c r="D34" s="29"/>
      <c r="E34" s="29"/>
      <c r="F34" s="29"/>
      <c r="G34" s="71" t="str">
        <f t="shared" si="2"/>
        <v>OK</v>
      </c>
    </row>
    <row r="35" spans="1:9" x14ac:dyDescent="0.2">
      <c r="A35" s="70" t="s">
        <v>15</v>
      </c>
      <c r="B35" s="29" t="s">
        <v>20</v>
      </c>
      <c r="C35" s="29">
        <v>2</v>
      </c>
      <c r="D35" s="29"/>
      <c r="E35" s="29"/>
      <c r="F35" s="29"/>
      <c r="G35" s="71" t="str">
        <f>IF(AND(B35="Oui",C35&lt;2),"NOK","OK")</f>
        <v>OK</v>
      </c>
    </row>
    <row r="36" spans="1:9" x14ac:dyDescent="0.2">
      <c r="A36" s="70" t="s">
        <v>16</v>
      </c>
      <c r="B36" s="29" t="s">
        <v>21</v>
      </c>
      <c r="C36" s="29"/>
      <c r="D36" s="29"/>
      <c r="E36" s="29"/>
      <c r="F36" s="29"/>
      <c r="G36" s="71" t="str">
        <f t="shared" si="2"/>
        <v>OK</v>
      </c>
    </row>
    <row r="37" spans="1:9" x14ac:dyDescent="0.2">
      <c r="A37" s="70" t="s">
        <v>17</v>
      </c>
      <c r="B37" s="29" t="s">
        <v>20</v>
      </c>
      <c r="C37" s="29">
        <v>2</v>
      </c>
      <c r="D37" s="29"/>
      <c r="E37" s="29"/>
      <c r="F37" s="29"/>
      <c r="G37" s="71" t="str">
        <f t="shared" si="2"/>
        <v>OK</v>
      </c>
    </row>
    <row r="38" spans="1:9" x14ac:dyDescent="0.2">
      <c r="A38" s="70" t="s">
        <v>18</v>
      </c>
      <c r="B38" s="29" t="s">
        <v>20</v>
      </c>
      <c r="C38" s="29">
        <v>2</v>
      </c>
      <c r="D38" s="29"/>
      <c r="E38" s="29"/>
      <c r="F38" s="29"/>
      <c r="G38" s="71" t="str">
        <f t="shared" si="2"/>
        <v>OK</v>
      </c>
    </row>
    <row r="39" spans="1:9" ht="28.15" customHeight="1" x14ac:dyDescent="0.2">
      <c r="A39" s="135" t="s">
        <v>196</v>
      </c>
      <c r="B39" s="136"/>
      <c r="C39" s="136"/>
      <c r="D39" s="136"/>
      <c r="E39" s="136"/>
      <c r="F39" s="136"/>
      <c r="G39" s="66" t="str">
        <f>IF(AND(G32="OK",G33="OK",G34="OK",G35="OK",G36="OK",G37="OK"),"OUI","NON")</f>
        <v>OUI</v>
      </c>
    </row>
    <row r="42" spans="1:9" ht="36.75" customHeight="1" x14ac:dyDescent="0.2">
      <c r="A42" s="117" t="s">
        <v>186</v>
      </c>
      <c r="B42" s="117"/>
      <c r="C42" s="117"/>
      <c r="D42" s="117"/>
      <c r="E42" s="117"/>
      <c r="F42" s="117"/>
      <c r="G42" s="117"/>
      <c r="H42" s="117"/>
      <c r="I42" s="76" t="str">
        <f>IF(AND($A$25="OUI",$A$29="OUI",$G$39="OUI"),"OUI, BRAVO !","PAS ENCORE")</f>
        <v>OUI, BRAVO !</v>
      </c>
    </row>
    <row r="43" spans="1:9" ht="14.65" customHeight="1" x14ac:dyDescent="0.2">
      <c r="A43" s="134" t="s">
        <v>234</v>
      </c>
      <c r="B43" s="134"/>
      <c r="C43" s="134"/>
      <c r="D43" s="134"/>
      <c r="E43" s="134"/>
      <c r="F43" s="134"/>
      <c r="G43" s="134"/>
      <c r="H43" s="134"/>
      <c r="I43" s="134"/>
    </row>
  </sheetData>
  <sheetProtection algorithmName="SHA-512" hashValue="VXhQ8rJ2oQ80AZDY95gsLyU+UWcwRlO2e146W5VebRja1f82ZlUARLzJeFDlO6FwnBmvgEYVQvObQDd9OiaKPQ==" saltValue="iA1+3sRZifTwyzSh7f2Dbw==" spinCount="100000" sheet="1" formatCells="0" formatColumns="0" formatRows="0" sort="0"/>
  <protectedRanges>
    <protectedRange sqref="I2" name="Plage2"/>
    <protectedRange sqref="B8:H8 B10:H10 B16:H16 B18:H18 B32:F38" name="Plage1"/>
  </protectedRanges>
  <mergeCells count="20">
    <mergeCell ref="A1:I1"/>
    <mergeCell ref="A3:I3"/>
    <mergeCell ref="A4:I4"/>
    <mergeCell ref="A7:I7"/>
    <mergeCell ref="A9:I9"/>
    <mergeCell ref="A2:H2"/>
    <mergeCell ref="D31:F31"/>
    <mergeCell ref="A42:H42"/>
    <mergeCell ref="A43:I43"/>
    <mergeCell ref="A24:I24"/>
    <mergeCell ref="A30:I30"/>
    <mergeCell ref="A39:F39"/>
    <mergeCell ref="C25:I25"/>
    <mergeCell ref="C27:I27"/>
    <mergeCell ref="C29:I29"/>
    <mergeCell ref="A15:I15"/>
    <mergeCell ref="A17:I17"/>
    <mergeCell ref="A22:I22"/>
    <mergeCell ref="A26:I26"/>
    <mergeCell ref="A28:I28"/>
  </mergeCells>
  <conditionalFormatting sqref="G39">
    <cfRule type="cellIs" dxfId="31" priority="25" operator="equal">
      <formula>"NON"</formula>
    </cfRule>
    <cfRule type="cellIs" dxfId="30" priority="47" operator="equal">
      <formula>"OUI"</formula>
    </cfRule>
  </conditionalFormatting>
  <conditionalFormatting sqref="I42">
    <cfRule type="expression" dxfId="29" priority="17">
      <formula>$I$42="PAS ENCORE"</formula>
    </cfRule>
    <cfRule type="expression" dxfId="28" priority="18">
      <formula>$I$42="OUI, BRAVO !"</formula>
    </cfRule>
  </conditionalFormatting>
  <conditionalFormatting sqref="A25">
    <cfRule type="expression" dxfId="27" priority="10">
      <formula>$A$25="NON"</formula>
    </cfRule>
    <cfRule type="expression" dxfId="26" priority="11">
      <formula>$A$25="OUI"</formula>
    </cfRule>
  </conditionalFormatting>
  <conditionalFormatting sqref="A27">
    <cfRule type="expression" dxfId="25" priority="6">
      <formula>$A$27="NON"</formula>
    </cfRule>
    <cfRule type="expression" dxfId="24" priority="7">
      <formula>$A$27="OUI"</formula>
    </cfRule>
  </conditionalFormatting>
  <conditionalFormatting sqref="B27">
    <cfRule type="expression" dxfId="23" priority="5">
      <formula>$B$27&gt;=90</formula>
    </cfRule>
  </conditionalFormatting>
  <conditionalFormatting sqref="A29">
    <cfRule type="cellIs" dxfId="22" priority="2" operator="equal">
      <formula>"NON"</formula>
    </cfRule>
    <cfRule type="cellIs" dxfId="21" priority="3" operator="equal">
      <formula>"OUI"</formula>
    </cfRule>
  </conditionalFormatting>
  <dataValidations count="2">
    <dataValidation type="list" allowBlank="1" showInputMessage="1" showErrorMessage="1" sqref="B32:B38">
      <formula1>"Oui, Non"</formula1>
    </dataValidation>
    <dataValidation type="list" allowBlank="1" showInputMessage="1" showErrorMessage="1" sqref="I2">
      <formula1>"N+1,N+2,N+3,N+4"</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2" zoomScaleNormal="100" workbookViewId="0">
      <selection sqref="A1:C1"/>
    </sheetView>
  </sheetViews>
  <sheetFormatPr baseColWidth="10" defaultRowHeight="14.25" x14ac:dyDescent="0.2"/>
  <cols>
    <col min="1" max="3" width="54" style="14" customWidth="1"/>
    <col min="4" max="16384" width="11.42578125" style="14"/>
  </cols>
  <sheetData>
    <row r="1" spans="1:9" ht="50.65" customHeight="1" x14ac:dyDescent="0.2">
      <c r="A1" s="139" t="s">
        <v>261</v>
      </c>
      <c r="B1" s="139"/>
      <c r="C1" s="139"/>
      <c r="D1" s="77"/>
      <c r="E1" s="77"/>
      <c r="F1" s="77"/>
      <c r="G1" s="77"/>
      <c r="H1" s="77"/>
      <c r="I1" s="77"/>
    </row>
    <row r="2" spans="1:9" ht="66" customHeight="1" x14ac:dyDescent="0.2">
      <c r="A2" s="119" t="s">
        <v>246</v>
      </c>
      <c r="B2" s="119"/>
      <c r="C2" s="48" t="s">
        <v>198</v>
      </c>
      <c r="D2" s="77"/>
      <c r="E2" s="77"/>
      <c r="F2" s="77"/>
      <c r="G2" s="77"/>
      <c r="H2" s="77"/>
      <c r="I2" s="77"/>
    </row>
    <row r="3" spans="1:9" ht="15.75" x14ac:dyDescent="0.2">
      <c r="A3" s="121" t="s">
        <v>184</v>
      </c>
      <c r="B3" s="121"/>
      <c r="C3" s="121"/>
    </row>
    <row r="4" spans="1:9" ht="19.899999999999999" customHeight="1" x14ac:dyDescent="0.2"/>
    <row r="5" spans="1:9" ht="46.5" customHeight="1" x14ac:dyDescent="0.25">
      <c r="A5" s="148" t="s">
        <v>152</v>
      </c>
      <c r="B5" s="149"/>
      <c r="C5" s="78"/>
    </row>
    <row r="7" spans="1:9" ht="15" x14ac:dyDescent="0.2">
      <c r="B7" s="67" t="s">
        <v>148</v>
      </c>
      <c r="C7" s="79" t="s">
        <v>138</v>
      </c>
    </row>
    <row r="8" spans="1:9" ht="30" x14ac:dyDescent="0.2">
      <c r="A8" s="63" t="s">
        <v>155</v>
      </c>
      <c r="B8" s="29"/>
      <c r="C8" s="30"/>
    </row>
    <row r="9" spans="1:9" ht="15" x14ac:dyDescent="0.2">
      <c r="A9" s="63" t="s">
        <v>141</v>
      </c>
      <c r="B9" s="29">
        <v>70</v>
      </c>
      <c r="C9" s="30">
        <f>SUM(C$10:C$12)</f>
        <v>80</v>
      </c>
    </row>
    <row r="10" spans="1:9" x14ac:dyDescent="0.2">
      <c r="A10" s="80" t="s">
        <v>149</v>
      </c>
      <c r="B10" s="29">
        <v>5</v>
      </c>
      <c r="C10" s="30">
        <v>80</v>
      </c>
    </row>
    <row r="11" spans="1:9" x14ac:dyDescent="0.2">
      <c r="A11" s="80" t="s">
        <v>150</v>
      </c>
      <c r="B11" s="29">
        <v>65</v>
      </c>
      <c r="C11" s="30"/>
    </row>
    <row r="12" spans="1:9" ht="65.650000000000006" customHeight="1" thickBot="1" x14ac:dyDescent="0.25">
      <c r="A12" s="81" t="s">
        <v>151</v>
      </c>
      <c r="B12" s="29"/>
      <c r="C12" s="30"/>
    </row>
    <row r="13" spans="1:9" ht="50.65" customHeight="1" thickBot="1" x14ac:dyDescent="0.25">
      <c r="A13" s="145" t="s">
        <v>241</v>
      </c>
      <c r="B13" s="146"/>
      <c r="C13" s="147"/>
    </row>
    <row r="14" spans="1:9" ht="15" x14ac:dyDescent="0.2">
      <c r="A14" s="82" t="s">
        <v>142</v>
      </c>
      <c r="B14" s="29">
        <v>70</v>
      </c>
      <c r="C14" s="30">
        <f>C15+C16</f>
        <v>80</v>
      </c>
    </row>
    <row r="15" spans="1:9" x14ac:dyDescent="0.2">
      <c r="A15" s="83" t="s">
        <v>143</v>
      </c>
      <c r="B15" s="29">
        <v>5</v>
      </c>
      <c r="C15" s="30">
        <v>80</v>
      </c>
    </row>
    <row r="16" spans="1:9" x14ac:dyDescent="0.2">
      <c r="A16" s="83" t="s">
        <v>144</v>
      </c>
      <c r="B16" s="29">
        <v>3</v>
      </c>
      <c r="C16" s="30"/>
    </row>
    <row r="17" spans="1:3" ht="30" x14ac:dyDescent="0.2">
      <c r="A17" s="63" t="s">
        <v>145</v>
      </c>
      <c r="B17" s="29">
        <v>2</v>
      </c>
      <c r="C17" s="30"/>
    </row>
    <row r="18" spans="1:3" ht="30" x14ac:dyDescent="0.2">
      <c r="A18" s="63" t="s">
        <v>146</v>
      </c>
      <c r="B18" s="29">
        <v>3</v>
      </c>
      <c r="C18" s="30"/>
    </row>
    <row r="19" spans="1:3" ht="15" x14ac:dyDescent="0.2">
      <c r="A19" s="63" t="s">
        <v>147</v>
      </c>
      <c r="B19" s="29">
        <v>3</v>
      </c>
      <c r="C19" s="30"/>
    </row>
    <row r="20" spans="1:3" ht="30" x14ac:dyDescent="0.2">
      <c r="A20" s="63" t="s">
        <v>153</v>
      </c>
      <c r="B20" s="29">
        <v>1</v>
      </c>
      <c r="C20" s="30"/>
    </row>
    <row r="21" spans="1:3" ht="30" x14ac:dyDescent="0.2">
      <c r="A21" s="63" t="s">
        <v>154</v>
      </c>
      <c r="B21" s="29">
        <v>1</v>
      </c>
      <c r="C21" s="30"/>
    </row>
    <row r="22" spans="1:3" ht="25.9" customHeight="1" x14ac:dyDescent="0.2"/>
    <row r="23" spans="1:3" ht="23.25" customHeight="1" x14ac:dyDescent="0.2">
      <c r="A23" s="121" t="s">
        <v>197</v>
      </c>
      <c r="B23" s="121"/>
      <c r="C23" s="121"/>
    </row>
    <row r="24" spans="1:3" x14ac:dyDescent="0.2">
      <c r="A24" s="73"/>
    </row>
    <row r="25" spans="1:3" ht="15" x14ac:dyDescent="0.2">
      <c r="A25" s="150" t="s">
        <v>212</v>
      </c>
      <c r="B25" s="150"/>
      <c r="C25" s="150"/>
    </row>
    <row r="26" spans="1:3" ht="22.5" x14ac:dyDescent="0.2">
      <c r="A26" s="66" t="str">
        <f>IF(C9=0,"données manquantes",IF(B9*100/C9&lt;=10,"OUI","NON"))</f>
        <v>NON</v>
      </c>
      <c r="B26" s="66">
        <f>B9*100/C9</f>
        <v>87.5</v>
      </c>
      <c r="C26" s="84" t="s">
        <v>228</v>
      </c>
    </row>
    <row r="27" spans="1:3" ht="15" x14ac:dyDescent="0.2">
      <c r="A27" s="150" t="s">
        <v>213</v>
      </c>
      <c r="B27" s="150"/>
      <c r="C27" s="150"/>
    </row>
    <row r="28" spans="1:3" ht="22.5" x14ac:dyDescent="0.2">
      <c r="A28" s="66" t="str">
        <f>IF(C15=0,"données manquantes",IF(B15*100/C15&lt;=70,"OUI","NON"))</f>
        <v>OUI</v>
      </c>
      <c r="B28" s="66">
        <f>100-(B15*100/C15)</f>
        <v>93.75</v>
      </c>
      <c r="C28" s="84" t="s">
        <v>227</v>
      </c>
    </row>
    <row r="29" spans="1:3" ht="15" x14ac:dyDescent="0.2">
      <c r="A29" s="150" t="s">
        <v>214</v>
      </c>
      <c r="B29" s="150"/>
      <c r="C29" s="150"/>
    </row>
    <row r="30" spans="1:3" ht="22.5" x14ac:dyDescent="0.2">
      <c r="A30" s="66" t="str">
        <f>IF(B15=0,"données manquantes",IF((B17+B18)*100/B15&gt;=80,"OUI","NON"))</f>
        <v>OUI</v>
      </c>
      <c r="B30" s="66">
        <f>(B17+B18)*100/B15</f>
        <v>100</v>
      </c>
      <c r="C30" s="84" t="s">
        <v>229</v>
      </c>
    </row>
    <row r="31" spans="1:3" ht="15" x14ac:dyDescent="0.25">
      <c r="A31" s="151" t="s">
        <v>215</v>
      </c>
      <c r="B31" s="151"/>
      <c r="C31" s="151"/>
    </row>
    <row r="32" spans="1:3" ht="15" x14ac:dyDescent="0.2">
      <c r="A32" s="66" t="str">
        <f>IF(B16=0,"données manquantes",IF(B19*100/B16&gt;=80,"OUI","NON"))</f>
        <v>OUI</v>
      </c>
      <c r="B32" s="66">
        <f>B19*100/B16</f>
        <v>100</v>
      </c>
      <c r="C32" s="84" t="s">
        <v>230</v>
      </c>
    </row>
    <row r="33" spans="1:4" ht="15" x14ac:dyDescent="0.25">
      <c r="A33" s="151" t="s">
        <v>216</v>
      </c>
      <c r="B33" s="151"/>
      <c r="C33" s="151"/>
    </row>
    <row r="34" spans="1:4" ht="22.5" x14ac:dyDescent="0.2">
      <c r="A34" s="66" t="str">
        <f>IF(B21="","données manquantes",IF(B20=B21,"OUI","NON"))</f>
        <v>OUI</v>
      </c>
      <c r="B34" s="66">
        <f>B20/B21*100</f>
        <v>100</v>
      </c>
      <c r="C34" s="84" t="s">
        <v>231</v>
      </c>
    </row>
    <row r="36" spans="1:4" ht="33.6" customHeight="1" x14ac:dyDescent="0.2"/>
    <row r="37" spans="1:4" ht="49.9" customHeight="1" x14ac:dyDescent="0.2">
      <c r="A37" s="117" t="s">
        <v>187</v>
      </c>
      <c r="B37" s="117"/>
      <c r="C37" s="76" t="str">
        <f>IF(AND($A26="OUI",$A28="OUI",$A30="OUI",$A32="OUI",$A34="OUI"),"OUI, BRAVO !","PAS ENCORE")</f>
        <v>PAS ENCORE</v>
      </c>
      <c r="D37" s="72"/>
    </row>
    <row r="38" spans="1:4" x14ac:dyDescent="0.2">
      <c r="A38" s="144" t="s">
        <v>235</v>
      </c>
      <c r="B38" s="144"/>
      <c r="C38" s="144"/>
    </row>
  </sheetData>
  <sheetProtection algorithmName="SHA-512" hashValue="eGfalYq/+GL7DvysW/DL3ASo1fTHePP+jBcVexSQhT7806Ee9Fb60fL9ghuR9QYyEmcMMQT75Ctbu1+R2y475w==" saltValue="WrV643R+v+KXEa8T6Pu/gA==" spinCount="100000" sheet="1" formatColumns="0" formatRows="0" insertColumns="0" insertRows="0" deleteRows="0" sort="0"/>
  <protectedRanges>
    <protectedRange sqref="C2" name="Plage2"/>
    <protectedRange sqref="B14:C21 B8:C12" name="Plage1"/>
  </protectedRanges>
  <mergeCells count="13">
    <mergeCell ref="A38:C38"/>
    <mergeCell ref="A13:C13"/>
    <mergeCell ref="A5:B5"/>
    <mergeCell ref="A37:B37"/>
    <mergeCell ref="A1:C1"/>
    <mergeCell ref="A3:C3"/>
    <mergeCell ref="A23:C23"/>
    <mergeCell ref="A25:C25"/>
    <mergeCell ref="A27:C27"/>
    <mergeCell ref="A29:C29"/>
    <mergeCell ref="A33:C33"/>
    <mergeCell ref="A31:C31"/>
    <mergeCell ref="A2:B2"/>
  </mergeCells>
  <conditionalFormatting sqref="C37">
    <cfRule type="expression" dxfId="20" priority="16">
      <formula>$C$37="PAS ENCORE"</formula>
    </cfRule>
    <cfRule type="expression" dxfId="19" priority="17">
      <formula>$C$37="OUI, BRAVO !"</formula>
    </cfRule>
  </conditionalFormatting>
  <conditionalFormatting sqref="A26 A28 A30 A32 A34">
    <cfRule type="expression" dxfId="18" priority="14">
      <formula>$A$26="OUI"</formula>
    </cfRule>
    <cfRule type="expression" dxfId="17" priority="15">
      <formula>$A$26="NON"</formula>
    </cfRule>
  </conditionalFormatting>
  <conditionalFormatting sqref="A34">
    <cfRule type="expression" dxfId="16" priority="6">
      <formula>$A$34="NON"</formula>
    </cfRule>
    <cfRule type="expression" dxfId="15" priority="7">
      <formula>$A$34="OUI"</formula>
    </cfRule>
  </conditionalFormatting>
  <conditionalFormatting sqref="A32">
    <cfRule type="expression" dxfId="14" priority="8">
      <formula>$A$32="NON"</formula>
    </cfRule>
    <cfRule type="expression" dxfId="13" priority="9">
      <formula>$A$32="OUI"</formula>
    </cfRule>
  </conditionalFormatting>
  <conditionalFormatting sqref="A30">
    <cfRule type="expression" dxfId="12" priority="10">
      <formula>$A$30="NON"</formula>
    </cfRule>
    <cfRule type="expression" dxfId="11" priority="11">
      <formula>$A$30="OUI"</formula>
    </cfRule>
  </conditionalFormatting>
  <conditionalFormatting sqref="A28">
    <cfRule type="expression" dxfId="10" priority="12">
      <formula>$A$28="NON"</formula>
    </cfRule>
    <cfRule type="expression" dxfId="9" priority="13">
      <formula>$A$28="OUI"</formula>
    </cfRule>
  </conditionalFormatting>
  <dataValidations count="2">
    <dataValidation type="list" allowBlank="1" showInputMessage="1" showErrorMessage="1" sqref="C5">
      <formula1>"t-tonnes, L-Litre"</formula1>
    </dataValidation>
    <dataValidation type="list" allowBlank="1" showInputMessage="1" showErrorMessage="1" sqref="C2">
      <formula1>"N+1,N+2,N+3,N+4"</formula1>
    </dataValidation>
  </dataValidation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7" zoomScaleNormal="100" workbookViewId="0">
      <selection activeCell="J11" sqref="J11"/>
    </sheetView>
  </sheetViews>
  <sheetFormatPr baseColWidth="10" defaultRowHeight="14.25" x14ac:dyDescent="0.2"/>
  <cols>
    <col min="1" max="1" width="23.42578125" style="14" customWidth="1"/>
    <col min="2" max="2" width="18.28515625" style="14" customWidth="1"/>
    <col min="3" max="3" width="22" style="14" customWidth="1"/>
    <col min="4" max="4" width="32.7109375" style="14" customWidth="1"/>
    <col min="5" max="5" width="37" style="14" customWidth="1"/>
    <col min="6" max="16384" width="11.42578125" style="14"/>
  </cols>
  <sheetData>
    <row r="1" spans="1:5" ht="73.900000000000006" customHeight="1" x14ac:dyDescent="0.2">
      <c r="A1" s="139" t="s">
        <v>262</v>
      </c>
      <c r="B1" s="152"/>
      <c r="C1" s="152"/>
      <c r="D1" s="152"/>
      <c r="E1" s="152"/>
    </row>
    <row r="2" spans="1:5" ht="64.5" customHeight="1" x14ac:dyDescent="0.2">
      <c r="A2" s="119" t="s">
        <v>246</v>
      </c>
      <c r="B2" s="119"/>
      <c r="C2" s="119"/>
      <c r="D2" s="119"/>
      <c r="E2" s="48" t="s">
        <v>198</v>
      </c>
    </row>
    <row r="3" spans="1:5" ht="23.25" customHeight="1" x14ac:dyDescent="0.2">
      <c r="A3" s="121" t="s">
        <v>184</v>
      </c>
      <c r="B3" s="121"/>
      <c r="C3" s="121"/>
      <c r="D3" s="121"/>
      <c r="E3" s="121"/>
    </row>
    <row r="5" spans="1:5" ht="29.1" customHeight="1" x14ac:dyDescent="0.2">
      <c r="A5" s="154" t="s">
        <v>163</v>
      </c>
      <c r="B5" s="156" t="s">
        <v>162</v>
      </c>
      <c r="C5" s="157"/>
      <c r="D5" s="158"/>
    </row>
    <row r="6" spans="1:5" ht="49.15" customHeight="1" x14ac:dyDescent="0.2">
      <c r="A6" s="155"/>
      <c r="B6" s="89" t="s">
        <v>156</v>
      </c>
      <c r="C6" s="89" t="s">
        <v>168</v>
      </c>
      <c r="D6" s="90" t="s">
        <v>157</v>
      </c>
    </row>
    <row r="7" spans="1:5" ht="15.6" customHeight="1" x14ac:dyDescent="0.2">
      <c r="A7" s="91" t="s">
        <v>158</v>
      </c>
      <c r="B7" s="92">
        <v>1</v>
      </c>
      <c r="C7" s="92">
        <v>1</v>
      </c>
      <c r="D7" s="93"/>
    </row>
    <row r="8" spans="1:5" ht="15.6" customHeight="1" x14ac:dyDescent="0.2">
      <c r="A8" s="91" t="s">
        <v>159</v>
      </c>
      <c r="B8" s="92">
        <v>1</v>
      </c>
      <c r="C8" s="92">
        <v>1</v>
      </c>
      <c r="D8" s="93"/>
    </row>
    <row r="9" spans="1:5" ht="15.6" customHeight="1" x14ac:dyDescent="0.2">
      <c r="A9" s="91" t="s">
        <v>160</v>
      </c>
      <c r="B9" s="92">
        <v>1</v>
      </c>
      <c r="C9" s="92">
        <v>1</v>
      </c>
      <c r="D9" s="94"/>
    </row>
    <row r="10" spans="1:5" ht="15.6" customHeight="1" x14ac:dyDescent="0.2">
      <c r="A10" s="91" t="s">
        <v>161</v>
      </c>
      <c r="B10" s="92">
        <v>1</v>
      </c>
      <c r="C10" s="92">
        <v>1</v>
      </c>
      <c r="D10" s="92">
        <v>1</v>
      </c>
    </row>
    <row r="13" spans="1:5" ht="23.65" customHeight="1" x14ac:dyDescent="0.2">
      <c r="A13" s="121" t="s">
        <v>199</v>
      </c>
      <c r="B13" s="121"/>
      <c r="C13" s="121"/>
      <c r="D13" s="121"/>
      <c r="E13" s="121"/>
    </row>
    <row r="14" spans="1:5" x14ac:dyDescent="0.2">
      <c r="A14" s="73"/>
    </row>
    <row r="15" spans="1:5" s="85" customFormat="1" ht="15" x14ac:dyDescent="0.25">
      <c r="A15" s="150" t="s">
        <v>243</v>
      </c>
      <c r="B15" s="150"/>
      <c r="C15" s="150"/>
      <c r="D15" s="150"/>
      <c r="E15" s="150"/>
    </row>
    <row r="16" spans="1:5" ht="15" x14ac:dyDescent="0.2">
      <c r="A16" s="66" t="str">
        <f>IF(OR($B$7="",$B$8="",$B$9="",$B$10=""),"Données manquantes","OUI")</f>
        <v>OUI</v>
      </c>
    </row>
    <row r="17" spans="1:12" s="85" customFormat="1" ht="15" x14ac:dyDescent="0.25">
      <c r="A17" s="150" t="s">
        <v>242</v>
      </c>
      <c r="B17" s="150"/>
      <c r="C17" s="150"/>
      <c r="D17" s="150"/>
      <c r="E17" s="150"/>
    </row>
    <row r="18" spans="1:12" ht="15" x14ac:dyDescent="0.2">
      <c r="A18" s="66" t="str">
        <f>IF(OR($C$7="",$C$8="",$C$9="",$C$10=""),"Données manquantes","OUI")</f>
        <v>OUI</v>
      </c>
    </row>
    <row r="19" spans="1:12" s="85" customFormat="1" ht="15" x14ac:dyDescent="0.25">
      <c r="A19" s="86" t="s">
        <v>166</v>
      </c>
    </row>
    <row r="20" spans="1:12" ht="15" x14ac:dyDescent="0.2">
      <c r="A20" s="102" t="s">
        <v>164</v>
      </c>
    </row>
    <row r="21" spans="1:12" s="85" customFormat="1" ht="15" x14ac:dyDescent="0.25">
      <c r="A21" s="151" t="s">
        <v>167</v>
      </c>
      <c r="B21" s="151"/>
      <c r="C21" s="151"/>
      <c r="D21" s="151"/>
      <c r="E21" s="151"/>
      <c r="F21" s="151"/>
      <c r="G21" s="151"/>
      <c r="H21" s="151"/>
      <c r="I21" s="151"/>
      <c r="J21" s="151"/>
      <c r="K21" s="151"/>
      <c r="L21" s="151"/>
    </row>
    <row r="22" spans="1:12" ht="15" x14ac:dyDescent="0.2">
      <c r="A22" s="102" t="s">
        <v>164</v>
      </c>
    </row>
    <row r="23" spans="1:12" s="85" customFormat="1" ht="15" x14ac:dyDescent="0.25">
      <c r="A23" s="151" t="s">
        <v>169</v>
      </c>
      <c r="B23" s="151"/>
      <c r="C23" s="151"/>
      <c r="D23" s="151"/>
      <c r="E23" s="151"/>
      <c r="F23" s="151"/>
      <c r="G23" s="151"/>
    </row>
    <row r="24" spans="1:12" ht="15" x14ac:dyDescent="0.2">
      <c r="A24" s="102" t="s">
        <v>164</v>
      </c>
    </row>
    <row r="25" spans="1:12" s="85" customFormat="1" ht="15" x14ac:dyDescent="0.25">
      <c r="A25" s="87" t="s">
        <v>170</v>
      </c>
      <c r="B25" s="88"/>
      <c r="C25" s="88"/>
      <c r="D25" s="88"/>
      <c r="E25" s="88"/>
      <c r="F25" s="88"/>
    </row>
    <row r="26" spans="1:12" ht="15" x14ac:dyDescent="0.2">
      <c r="A26" s="102" t="s">
        <v>164</v>
      </c>
    </row>
    <row r="27" spans="1:12" s="85" customFormat="1" ht="15" x14ac:dyDescent="0.25">
      <c r="A27" s="151" t="s">
        <v>244</v>
      </c>
      <c r="B27" s="151"/>
      <c r="C27" s="151"/>
      <c r="D27" s="151"/>
      <c r="E27" s="151"/>
    </row>
    <row r="28" spans="1:12" ht="15" x14ac:dyDescent="0.2">
      <c r="A28" s="66" t="str">
        <f>IF(OR(A16&lt;&gt;"OUI",A18&lt;&gt;"OUI"),"Données manquantes",IF(AND(B7&lt;=C7,B8&lt;=C8,B9&lt;=C9,B10&lt;=C10),"NON","OUI"))</f>
        <v>NON</v>
      </c>
    </row>
    <row r="29" spans="1:12" s="85" customFormat="1" ht="15" x14ac:dyDescent="0.25">
      <c r="A29" s="151" t="s">
        <v>171</v>
      </c>
      <c r="B29" s="151"/>
      <c r="C29" s="151"/>
      <c r="D29" s="151"/>
      <c r="E29" s="151"/>
      <c r="F29" s="151"/>
      <c r="G29" s="151"/>
      <c r="H29" s="151"/>
      <c r="I29" s="151"/>
      <c r="J29" s="151"/>
      <c r="K29" s="151"/>
    </row>
    <row r="30" spans="1:12" ht="15" x14ac:dyDescent="0.2">
      <c r="A30" s="103" t="s">
        <v>164</v>
      </c>
    </row>
    <row r="33" spans="1:5" ht="33.6" customHeight="1" x14ac:dyDescent="0.2">
      <c r="A33" s="117" t="s">
        <v>188</v>
      </c>
      <c r="B33" s="117"/>
      <c r="C33" s="117"/>
      <c r="D33" s="117"/>
      <c r="E33" s="76" t="str">
        <f>IF(AND($A16="OUI",$A18="OUI",$A20="OUI",$A22="OUI",$A24="OUI",$A$26="OUI",OR($A$28="NON",AND($A$28="OUI",$A$30="OUI"))),"OUI, BRAVO !","PAS ENCORE")</f>
        <v>OUI, BRAVO !</v>
      </c>
    </row>
    <row r="34" spans="1:5" x14ac:dyDescent="0.2">
      <c r="A34" s="153" t="s">
        <v>264</v>
      </c>
      <c r="B34" s="153"/>
      <c r="C34" s="153"/>
      <c r="D34" s="153"/>
      <c r="E34" s="153"/>
    </row>
  </sheetData>
  <sheetProtection algorithmName="SHA-512" hashValue="HlewRoTawhT2dBIKq70Sm69UtOGgPKklu3wWRwFrRaEiy47bHaUe17h0+4hRfIPATE+oEMpQmiQ4mbMmsrs3Qg==" saltValue="C105OPzRaRn8ht0nT4rgBg==" spinCount="100000" sheet="1" formatColumns="0" formatRows="0" sort="0"/>
  <protectedRanges>
    <protectedRange sqref="E2" name="Plage2"/>
    <protectedRange sqref="B7:C10 D10 A20 A22 A24 A26 A30" name="Plage1"/>
  </protectedRanges>
  <mergeCells count="14">
    <mergeCell ref="A1:E1"/>
    <mergeCell ref="A3:E3"/>
    <mergeCell ref="A13:E13"/>
    <mergeCell ref="A34:E34"/>
    <mergeCell ref="A33:D33"/>
    <mergeCell ref="A5:A6"/>
    <mergeCell ref="B5:D5"/>
    <mergeCell ref="A2:D2"/>
    <mergeCell ref="A15:E15"/>
    <mergeCell ref="A17:E17"/>
    <mergeCell ref="A21:L21"/>
    <mergeCell ref="A23:G23"/>
    <mergeCell ref="A27:E27"/>
    <mergeCell ref="A29:K29"/>
  </mergeCells>
  <conditionalFormatting sqref="A16 A18 A20 A22 A24 A26 A28 A30">
    <cfRule type="cellIs" dxfId="8" priority="3" operator="equal">
      <formula>"NON"</formula>
    </cfRule>
    <cfRule type="cellIs" dxfId="7" priority="4" operator="equal">
      <formula>"OUI"</formula>
    </cfRule>
  </conditionalFormatting>
  <conditionalFormatting sqref="E33">
    <cfRule type="expression" dxfId="6" priority="1">
      <formula>$E$33="OUI, BRAVO !"</formula>
    </cfRule>
    <cfRule type="expression" dxfId="5" priority="2">
      <formula>$E$33="PAS ENCORE"</formula>
    </cfRule>
  </conditionalFormatting>
  <dataValidations count="3">
    <dataValidation type="list" allowBlank="1" showInputMessage="1" showErrorMessage="1" sqref="A20 A22 A24 A26">
      <formula1>"OUI,NON"</formula1>
    </dataValidation>
    <dataValidation type="list" allowBlank="1" showInputMessage="1" showErrorMessage="1" sqref="A30">
      <formula1>"OUI,NON,NON CONCERNE"</formula1>
    </dataValidation>
    <dataValidation type="list" allowBlank="1" showInputMessage="1" showErrorMessage="1" sqref="E2">
      <formula1>"N+1,N+2,N+3,N+4"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I18" sqref="I18"/>
    </sheetView>
  </sheetViews>
  <sheetFormatPr baseColWidth="10" defaultRowHeight="14.25" x14ac:dyDescent="0.2"/>
  <cols>
    <col min="1" max="1" width="11.42578125" style="14"/>
    <col min="2" max="2" width="21.5703125" style="14" customWidth="1"/>
    <col min="3" max="3" width="18.42578125" style="14" customWidth="1"/>
    <col min="4" max="4" width="14.7109375" style="14" customWidth="1"/>
    <col min="5" max="5" width="13.42578125" style="14" customWidth="1"/>
    <col min="6" max="7" width="20" style="14" customWidth="1"/>
    <col min="8" max="8" width="21.7109375" style="14" customWidth="1"/>
    <col min="9" max="9" width="30.85546875" style="14" customWidth="1"/>
    <col min="10" max="16384" width="11.42578125" style="14"/>
  </cols>
  <sheetData>
    <row r="1" spans="1:9" ht="49.5" customHeight="1" x14ac:dyDescent="0.2">
      <c r="A1" s="139" t="s">
        <v>263</v>
      </c>
      <c r="B1" s="139"/>
      <c r="C1" s="139"/>
      <c r="D1" s="139"/>
      <c r="E1" s="139"/>
      <c r="F1" s="139"/>
      <c r="G1" s="139"/>
      <c r="H1" s="139"/>
    </row>
    <row r="2" spans="1:9" ht="46.5" customHeight="1" x14ac:dyDescent="0.2">
      <c r="A2" s="119" t="s">
        <v>246</v>
      </c>
      <c r="B2" s="119"/>
      <c r="C2" s="119"/>
      <c r="D2" s="119"/>
      <c r="E2" s="119"/>
      <c r="F2" s="119"/>
      <c r="G2" s="119"/>
      <c r="H2" s="48" t="s">
        <v>198</v>
      </c>
    </row>
    <row r="3" spans="1:9" ht="23.65" customHeight="1" x14ac:dyDescent="0.2">
      <c r="A3" s="121" t="s">
        <v>184</v>
      </c>
      <c r="B3" s="121"/>
      <c r="C3" s="121"/>
      <c r="D3" s="121"/>
      <c r="E3" s="121"/>
      <c r="F3" s="121"/>
      <c r="G3" s="121"/>
      <c r="H3" s="121"/>
    </row>
    <row r="4" spans="1:9" ht="15" thickBot="1" x14ac:dyDescent="0.25"/>
    <row r="5" spans="1:9" ht="25.15" customHeight="1" thickBot="1" x14ac:dyDescent="0.25">
      <c r="A5" s="160" t="s">
        <v>172</v>
      </c>
      <c r="B5" s="160" t="s">
        <v>201</v>
      </c>
      <c r="C5" s="160" t="s">
        <v>205</v>
      </c>
      <c r="D5" s="160" t="s">
        <v>206</v>
      </c>
      <c r="E5" s="160" t="s">
        <v>207</v>
      </c>
      <c r="F5" s="166" t="s">
        <v>173</v>
      </c>
      <c r="G5" s="167"/>
      <c r="H5" s="160" t="s">
        <v>182</v>
      </c>
    </row>
    <row r="6" spans="1:9" ht="75.75" thickBot="1" x14ac:dyDescent="0.25">
      <c r="A6" s="170"/>
      <c r="B6" s="161"/>
      <c r="C6" s="161"/>
      <c r="D6" s="161"/>
      <c r="E6" s="161"/>
      <c r="F6" s="95" t="s">
        <v>202</v>
      </c>
      <c r="G6" s="95" t="s">
        <v>203</v>
      </c>
      <c r="H6" s="161"/>
    </row>
    <row r="7" spans="1:9" ht="15" thickBot="1" x14ac:dyDescent="0.25">
      <c r="A7" s="9" t="s">
        <v>174</v>
      </c>
      <c r="B7" s="96"/>
      <c r="C7" s="97" t="s">
        <v>164</v>
      </c>
      <c r="D7" s="97" t="s">
        <v>164</v>
      </c>
      <c r="E7" s="97" t="s">
        <v>165</v>
      </c>
      <c r="F7" s="98">
        <v>1</v>
      </c>
      <c r="G7" s="98">
        <v>0</v>
      </c>
      <c r="H7" s="11" t="str">
        <f>IF(OR($E7="OUI",AND($F7&gt;0,$F7&lt;&gt;""),AND($G7&gt;0,$G7&lt;&gt;"")),"OUI","NON")</f>
        <v>OUI</v>
      </c>
      <c r="I7" s="169" t="s">
        <v>217</v>
      </c>
    </row>
    <row r="8" spans="1:9" ht="15" thickBot="1" x14ac:dyDescent="0.25">
      <c r="A8" s="9" t="s">
        <v>175</v>
      </c>
      <c r="B8" s="96"/>
      <c r="C8" s="97" t="s">
        <v>164</v>
      </c>
      <c r="D8" s="97" t="s">
        <v>165</v>
      </c>
      <c r="E8" s="97" t="s">
        <v>164</v>
      </c>
      <c r="F8" s="98">
        <v>1</v>
      </c>
      <c r="G8" s="98">
        <v>1</v>
      </c>
      <c r="H8" s="11" t="str">
        <f t="shared" ref="H8:H10" si="0">IF(OR($E8="OUI",AND($F8&gt;0,$F8&lt;&gt;""),AND($G8&gt;0,$G8&lt;&gt;"")),"OUI","NON")</f>
        <v>OUI</v>
      </c>
      <c r="I8" s="169"/>
    </row>
    <row r="9" spans="1:9" ht="15" thickBot="1" x14ac:dyDescent="0.25">
      <c r="A9" s="9" t="s">
        <v>176</v>
      </c>
      <c r="B9" s="96"/>
      <c r="C9" s="97" t="s">
        <v>165</v>
      </c>
      <c r="D9" s="97" t="s">
        <v>164</v>
      </c>
      <c r="E9" s="97" t="s">
        <v>164</v>
      </c>
      <c r="F9" s="98">
        <v>1</v>
      </c>
      <c r="G9" s="98">
        <v>1</v>
      </c>
      <c r="H9" s="11" t="str">
        <f t="shared" si="0"/>
        <v>OUI</v>
      </c>
      <c r="I9" s="169"/>
    </row>
    <row r="10" spans="1:9" ht="15" thickBot="1" x14ac:dyDescent="0.25">
      <c r="A10" s="9" t="s">
        <v>177</v>
      </c>
      <c r="B10" s="96"/>
      <c r="C10" s="97" t="s">
        <v>164</v>
      </c>
      <c r="D10" s="97" t="s">
        <v>164</v>
      </c>
      <c r="E10" s="97" t="s">
        <v>165</v>
      </c>
      <c r="F10" s="98">
        <v>2</v>
      </c>
      <c r="G10" s="98">
        <v>0</v>
      </c>
      <c r="H10" s="11" t="str">
        <f t="shared" si="0"/>
        <v>OUI</v>
      </c>
      <c r="I10" s="169"/>
    </row>
    <row r="11" spans="1:9" ht="24.75" thickBot="1" x14ac:dyDescent="0.25">
      <c r="A11" s="8" t="s">
        <v>178</v>
      </c>
      <c r="B11" s="162" t="s">
        <v>179</v>
      </c>
      <c r="C11" s="163"/>
      <c r="D11" s="10" t="s">
        <v>180</v>
      </c>
      <c r="E11" s="10" t="s">
        <v>180</v>
      </c>
      <c r="F11" s="10" t="s">
        <v>181</v>
      </c>
      <c r="G11" s="10" t="s">
        <v>181</v>
      </c>
      <c r="H11" s="10" t="s">
        <v>183</v>
      </c>
    </row>
    <row r="12" spans="1:9" ht="15" thickBot="1" x14ac:dyDescent="0.25">
      <c r="A12" s="8">
        <f>COUNTA($A$7:$A$10)</f>
        <v>4</v>
      </c>
      <c r="B12" s="164">
        <f>COUNTIF($C$7:$C$10,"OUI")</f>
        <v>3</v>
      </c>
      <c r="C12" s="165"/>
      <c r="D12" s="8">
        <f>COUNTIF($D$7:$D$10,"OUI")/COUNTA($D$7:$D$10)*100</f>
        <v>75</v>
      </c>
      <c r="E12" s="8">
        <f>COUNTIF($E$7:$E$10,"OUI")/COUNTA($E$7:$E$10)*100</f>
        <v>50</v>
      </c>
      <c r="F12" s="8">
        <f>SUM(F7:F10)</f>
        <v>5</v>
      </c>
      <c r="G12" s="8">
        <f>SUM(G7:G10)</f>
        <v>2</v>
      </c>
      <c r="H12" s="8">
        <f>COUNTIF($H$7:$H$10,"OUI")/COUNTA($H$7:$H$10)*100</f>
        <v>100</v>
      </c>
    </row>
    <row r="15" spans="1:9" ht="23.25" customHeight="1" x14ac:dyDescent="0.2">
      <c r="A15" s="121" t="s">
        <v>38</v>
      </c>
      <c r="B15" s="121"/>
      <c r="C15" s="121"/>
      <c r="D15" s="121"/>
      <c r="E15" s="121"/>
      <c r="F15" s="121"/>
      <c r="G15" s="121"/>
      <c r="H15" s="121"/>
    </row>
    <row r="16" spans="1:9" x14ac:dyDescent="0.2">
      <c r="A16" s="99"/>
    </row>
    <row r="17" spans="1:8" s="85" customFormat="1" ht="15.75" customHeight="1" x14ac:dyDescent="0.25">
      <c r="A17" s="130" t="s">
        <v>190</v>
      </c>
      <c r="B17" s="150"/>
      <c r="C17" s="150"/>
      <c r="D17" s="150"/>
      <c r="E17" s="150"/>
      <c r="F17" s="150"/>
      <c r="G17" s="150"/>
    </row>
    <row r="18" spans="1:8" ht="19.5" customHeight="1" x14ac:dyDescent="0.2">
      <c r="A18" s="159" t="str">
        <f>IF(D12=100,"OUI","NON")</f>
        <v>NON</v>
      </c>
      <c r="B18" s="159"/>
      <c r="C18" s="100">
        <f>D12</f>
        <v>75</v>
      </c>
      <c r="D18" s="137" t="s">
        <v>232</v>
      </c>
      <c r="E18" s="138"/>
      <c r="F18" s="138"/>
      <c r="G18" s="138"/>
    </row>
    <row r="19" spans="1:8" s="85" customFormat="1" ht="15" x14ac:dyDescent="0.25">
      <c r="A19" s="150" t="s">
        <v>208</v>
      </c>
      <c r="B19" s="150"/>
      <c r="C19" s="150"/>
      <c r="D19" s="150"/>
      <c r="E19" s="150"/>
      <c r="F19" s="150"/>
      <c r="G19" s="150"/>
      <c r="H19" s="150"/>
    </row>
    <row r="20" spans="1:8" ht="18.75" customHeight="1" x14ac:dyDescent="0.2">
      <c r="A20" s="159" t="str">
        <f>IF(H12&gt;=80,"OUI","NON")</f>
        <v>OUI</v>
      </c>
      <c r="B20" s="159"/>
      <c r="C20" s="100">
        <f>H12</f>
        <v>100</v>
      </c>
      <c r="D20" s="137" t="s">
        <v>233</v>
      </c>
      <c r="E20" s="138"/>
      <c r="F20" s="138"/>
      <c r="G20" s="138"/>
    </row>
    <row r="21" spans="1:8" s="85" customFormat="1" ht="29.1" customHeight="1" x14ac:dyDescent="0.25">
      <c r="A21" s="130" t="s">
        <v>204</v>
      </c>
      <c r="B21" s="130"/>
      <c r="C21" s="130"/>
      <c r="D21" s="130"/>
      <c r="E21" s="130"/>
      <c r="F21" s="130"/>
      <c r="G21" s="130"/>
      <c r="H21" s="130"/>
    </row>
    <row r="22" spans="1:8" ht="15" x14ac:dyDescent="0.2">
      <c r="A22" s="159" t="str">
        <f>IF(F12+G12&lt;=12,IF(ABS(F12-G12)&lt;3,"OUI","NON"),IF(ABS(F12-G12)*100/(F12+G12)&lt;=15,"OUI","NON"))</f>
        <v>NON</v>
      </c>
      <c r="B22" s="159"/>
      <c r="C22" s="168" t="s">
        <v>209</v>
      </c>
      <c r="D22" s="159"/>
      <c r="E22" s="159"/>
      <c r="F22" s="159"/>
      <c r="G22" s="159"/>
      <c r="H22" s="101">
        <f>$F$12+$G$12</f>
        <v>7</v>
      </c>
    </row>
    <row r="23" spans="1:8" ht="15" x14ac:dyDescent="0.2">
      <c r="C23" s="159" t="s">
        <v>210</v>
      </c>
      <c r="D23" s="159"/>
      <c r="E23" s="159"/>
      <c r="F23" s="159"/>
      <c r="G23" s="159"/>
      <c r="H23" s="101">
        <f>IF($F$12+$G$12&lt;=12,ABS($F$12-$G$12),ABS($F$12-$G$12)*100/($F$12+$G$12))</f>
        <v>3</v>
      </c>
    </row>
    <row r="25" spans="1:8" ht="33.6" customHeight="1" x14ac:dyDescent="0.2">
      <c r="A25" s="117" t="s">
        <v>189</v>
      </c>
      <c r="B25" s="117"/>
      <c r="C25" s="117"/>
      <c r="D25" s="117"/>
      <c r="E25" s="117"/>
      <c r="F25" s="117"/>
      <c r="G25" s="76" t="str">
        <f>IF(AND($A$18="OUI",$A$20="OUI",$A$22="OUI"),"OUI, BRAVO !","PAS ENCORE")</f>
        <v>PAS ENCORE</v>
      </c>
    </row>
    <row r="26" spans="1:8" x14ac:dyDescent="0.2">
      <c r="A26" s="153" t="s">
        <v>211</v>
      </c>
      <c r="B26" s="153"/>
      <c r="C26" s="153"/>
      <c r="D26" s="153"/>
      <c r="E26" s="153"/>
      <c r="F26" s="153"/>
      <c r="G26" s="153"/>
    </row>
  </sheetData>
  <sheetProtection algorithmName="SHA-512" hashValue="6gXLjjosLX/pwcXHnCnjrEyP6c2x0KPAdnvMvl8XIYmG5MqnaUmqqJ/Jpu5fw9uJsevpcyF8iZlX/fe5c+h24Q==" saltValue="pY+mqFFG1qxm7VyTMSyWVA==" spinCount="100000" sheet="1" formatColumns="0" formatRows="0" insertRows="0" sort="0"/>
  <protectedRanges>
    <protectedRange sqref="H2" name="Plage3"/>
    <protectedRange sqref="B7:G10" name="Plage1"/>
    <protectedRange sqref="H7:H10" name="Plage2"/>
  </protectedRanges>
  <mergeCells count="26">
    <mergeCell ref="D18:G18"/>
    <mergeCell ref="D20:G20"/>
    <mergeCell ref="A3:H3"/>
    <mergeCell ref="A15:H15"/>
    <mergeCell ref="I7:I10"/>
    <mergeCell ref="A5:A6"/>
    <mergeCell ref="C5:C6"/>
    <mergeCell ref="D5:D6"/>
    <mergeCell ref="E5:E6"/>
    <mergeCell ref="H5:H6"/>
    <mergeCell ref="C23:G23"/>
    <mergeCell ref="A26:G26"/>
    <mergeCell ref="A1:H1"/>
    <mergeCell ref="A2:G2"/>
    <mergeCell ref="A25:F25"/>
    <mergeCell ref="A18:B18"/>
    <mergeCell ref="A20:B20"/>
    <mergeCell ref="A22:B22"/>
    <mergeCell ref="B5:B6"/>
    <mergeCell ref="B11:C11"/>
    <mergeCell ref="B12:C12"/>
    <mergeCell ref="F5:G5"/>
    <mergeCell ref="A17:G17"/>
    <mergeCell ref="A19:H19"/>
    <mergeCell ref="A21:H21"/>
    <mergeCell ref="C22:G22"/>
  </mergeCells>
  <conditionalFormatting sqref="A18 A20 A22">
    <cfRule type="cellIs" dxfId="4" priority="10" operator="equal">
      <formula>"NON"</formula>
    </cfRule>
    <cfRule type="cellIs" dxfId="3" priority="19" operator="equal">
      <formula>"OUI"</formula>
    </cfRule>
  </conditionalFormatting>
  <conditionalFormatting sqref="A22">
    <cfRule type="cellIs" dxfId="2" priority="13" operator="equal">
      <formula>"OUI"</formula>
    </cfRule>
  </conditionalFormatting>
  <conditionalFormatting sqref="G25">
    <cfRule type="expression" dxfId="1" priority="11">
      <formula>$G$25="OUI, BRAVO !"</formula>
    </cfRule>
    <cfRule type="expression" dxfId="0" priority="12">
      <formula>$G$25="PAS ENCORE"</formula>
    </cfRule>
  </conditionalFormatting>
  <dataValidations count="3">
    <dataValidation type="list" allowBlank="1" showInputMessage="1" showErrorMessage="1" sqref="C7:E10">
      <formula1>"OUI,NON"</formula1>
    </dataValidation>
    <dataValidation type="whole" operator="greaterThanOrEqual" showInputMessage="1" showErrorMessage="1" sqref="F7:G10">
      <formula1>0</formula1>
    </dataValidation>
    <dataValidation type="list" allowBlank="1" showInputMessage="1" showErrorMessage="1" sqref="H2">
      <formula1>"N+1,N+2,N+3,N+4"</formula1>
    </dataValidation>
  </dataValidation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Suivi des objectifs</vt:lpstr>
      <vt:lpstr>Engagement 1 - Alimentation</vt:lpstr>
      <vt:lpstr>Engagement 2 - Mobilité</vt:lpstr>
      <vt:lpstr>Engagement 3 - Déchets</vt:lpstr>
      <vt:lpstr>Engagement 5 - Eau et énergies</vt:lpstr>
      <vt:lpstr>Engagement 7 - Sponsoring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dc:creator>
  <cp:lastModifiedBy>Bénédicte Meurisse</cp:lastModifiedBy>
  <dcterms:created xsi:type="dcterms:W3CDTF">2023-04-11T16:10:41Z</dcterms:created>
  <dcterms:modified xsi:type="dcterms:W3CDTF">2023-05-31T08:57:14Z</dcterms:modified>
</cp:coreProperties>
</file>