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daurat\Downloads\"/>
    </mc:Choice>
  </mc:AlternateContent>
  <xr:revisionPtr revIDLastSave="0" documentId="8_{680D0DA6-7377-4A19-860C-6FF4B251BB49}" xr6:coauthVersionLast="47" xr6:coauthVersionMax="47" xr10:uidLastSave="{00000000-0000-0000-0000-000000000000}"/>
  <bookViews>
    <workbookView xWindow="-120" yWindow="-120" windowWidth="20730" windowHeight="11040" activeTab="1" xr2:uid="{21DC7749-38CC-4C62-82D3-3083E275B1B5}"/>
  </bookViews>
  <sheets>
    <sheet name="2. Résultats DECOUVERTE" sheetId="1" state="hidden" r:id="rId1"/>
    <sheet name="NEW Descrip inventaire matière" sheetId="2" r:id="rId2"/>
    <sheet name="NEW Inventaire_vierge" sheetId="3" r:id="rId3"/>
    <sheet name="OLD Inventaire_vierge" sheetId="4" state="hidden" r:id="rId4"/>
    <sheet name="Liste" sheetId="5" r:id="rId5"/>
  </sheets>
  <definedNames>
    <definedName name="_xlnm._FilterDatabase" localSheetId="2" hidden="1">'NEW Inventaire_vierge'!$A$3:$AS$116</definedName>
    <definedName name="listematériel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S6" i="1"/>
  <c r="T6" i="1"/>
  <c r="U6" i="1"/>
  <c r="P8" i="1"/>
  <c r="Q8" i="1"/>
  <c r="R8" i="1"/>
  <c r="S8" i="1"/>
  <c r="T8" i="1"/>
  <c r="U8" i="1"/>
  <c r="W8" i="1"/>
  <c r="Y8" i="1"/>
  <c r="AA8" i="1"/>
  <c r="AB8" i="1"/>
  <c r="AC8" i="1"/>
  <c r="C9" i="1"/>
  <c r="I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I10" i="1"/>
  <c r="P10" i="1"/>
  <c r="Q10" i="1"/>
  <c r="R10" i="1"/>
  <c r="S10" i="1"/>
  <c r="T10" i="1"/>
  <c r="U10" i="1"/>
  <c r="W10" i="1"/>
  <c r="X10" i="1"/>
  <c r="Y10" i="1"/>
  <c r="Z10" i="1"/>
  <c r="AA10" i="1"/>
  <c r="AB10" i="1"/>
  <c r="AC10" i="1"/>
  <c r="P11" i="1"/>
  <c r="Q11" i="1"/>
  <c r="R11" i="1"/>
  <c r="S11" i="1"/>
  <c r="T11" i="1"/>
  <c r="U11" i="1"/>
  <c r="W11" i="1"/>
  <c r="X11" i="1"/>
  <c r="Y11" i="1"/>
  <c r="Z11" i="1"/>
  <c r="AA11" i="1"/>
  <c r="AB11" i="1"/>
  <c r="AC11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P13" i="1"/>
  <c r="Q13" i="1"/>
  <c r="R13" i="1"/>
  <c r="S13" i="1"/>
  <c r="T13" i="1"/>
  <c r="U13" i="1"/>
  <c r="V13" i="1"/>
  <c r="W13" i="1"/>
  <c r="AC13" i="1"/>
  <c r="P14" i="1"/>
  <c r="Q14" i="1"/>
  <c r="R14" i="1"/>
  <c r="S14" i="1"/>
  <c r="T14" i="1"/>
  <c r="U14" i="1"/>
  <c r="W14" i="1"/>
  <c r="AC14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S16" i="1"/>
  <c r="T16" i="1"/>
  <c r="U16" i="1"/>
  <c r="AC16" i="1"/>
  <c r="S17" i="1"/>
  <c r="T17" i="1"/>
  <c r="U17" i="1"/>
  <c r="AC17" i="1"/>
  <c r="S18" i="1"/>
  <c r="T18" i="1"/>
  <c r="U18" i="1"/>
  <c r="AC18" i="1"/>
  <c r="S19" i="1"/>
  <c r="T19" i="1"/>
  <c r="U19" i="1"/>
  <c r="AC19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P21" i="1"/>
  <c r="Q21" i="1"/>
  <c r="R21" i="1"/>
  <c r="S21" i="1"/>
  <c r="AC21" i="1"/>
  <c r="P22" i="1"/>
  <c r="Q22" i="1"/>
  <c r="R22" i="1"/>
  <c r="S22" i="1"/>
  <c r="AC22" i="1"/>
  <c r="P23" i="1"/>
  <c r="Q23" i="1"/>
  <c r="R23" i="1"/>
  <c r="U23" i="1"/>
  <c r="AC23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P25" i="1"/>
  <c r="Q25" i="1"/>
  <c r="R25" i="1"/>
  <c r="S25" i="1"/>
  <c r="T25" i="1"/>
  <c r="U25" i="1"/>
  <c r="AC25" i="1"/>
  <c r="P26" i="1"/>
  <c r="Q26" i="1"/>
  <c r="R26" i="1"/>
  <c r="S26" i="1"/>
  <c r="T26" i="1"/>
  <c r="U26" i="1"/>
  <c r="AC26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P28" i="1"/>
  <c r="Q28" i="1"/>
  <c r="R28" i="1"/>
  <c r="S28" i="1"/>
  <c r="T28" i="1"/>
  <c r="U28" i="1"/>
  <c r="AC28" i="1"/>
  <c r="P29" i="1"/>
  <c r="Q29" i="1"/>
  <c r="R29" i="1"/>
  <c r="S29" i="1"/>
  <c r="T29" i="1"/>
  <c r="U29" i="1"/>
  <c r="AC29" i="1"/>
  <c r="P30" i="1"/>
  <c r="Q30" i="1"/>
  <c r="R30" i="1"/>
  <c r="S30" i="1"/>
  <c r="T30" i="1"/>
  <c r="U30" i="1"/>
  <c r="AC30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P32" i="1"/>
  <c r="Q32" i="1"/>
  <c r="R32" i="1"/>
  <c r="S32" i="1"/>
  <c r="T32" i="1"/>
  <c r="U32" i="1"/>
  <c r="AC32" i="1"/>
  <c r="P33" i="1"/>
  <c r="Q33" i="1"/>
  <c r="R33" i="1"/>
  <c r="S33" i="1"/>
  <c r="T33" i="1"/>
  <c r="U33" i="1"/>
  <c r="AC33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P35" i="1"/>
  <c r="Q35" i="1"/>
  <c r="R35" i="1"/>
  <c r="S35" i="1"/>
  <c r="T35" i="1"/>
  <c r="U35" i="1"/>
  <c r="AC35" i="1"/>
  <c r="P36" i="1"/>
  <c r="Q36" i="1"/>
  <c r="R36" i="1"/>
  <c r="S36" i="1"/>
  <c r="T36" i="1"/>
  <c r="U36" i="1"/>
  <c r="AC36" i="1"/>
  <c r="P37" i="1"/>
  <c r="Q37" i="1"/>
  <c r="R37" i="1"/>
  <c r="S37" i="1"/>
  <c r="T37" i="1"/>
  <c r="U37" i="1"/>
  <c r="AC37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A39" i="1"/>
  <c r="AB39" i="1"/>
  <c r="AA43" i="1"/>
  <c r="AB43" i="1"/>
  <c r="AA44" i="1"/>
  <c r="AB44" i="1"/>
  <c r="AA45" i="1"/>
  <c r="AB45" i="1"/>
  <c r="AA46" i="1"/>
  <c r="AB46" i="1"/>
  <c r="L67" i="1"/>
  <c r="AA78" i="1"/>
  <c r="AB78" i="1"/>
  <c r="AA79" i="1"/>
  <c r="AB79" i="1"/>
  <c r="AA80" i="1"/>
  <c r="AB80" i="1"/>
  <c r="AA81" i="1"/>
  <c r="AB81" i="1"/>
  <c r="AA82" i="1"/>
  <c r="AB82" i="1"/>
  <c r="AA83" i="1"/>
  <c r="AB83" i="1"/>
  <c r="AA84" i="1"/>
  <c r="AB84" i="1"/>
  <c r="S4" i="4"/>
  <c r="T4" i="4"/>
  <c r="U4" i="4"/>
  <c r="V4" i="4"/>
  <c r="W4" i="4"/>
  <c r="X4" i="4"/>
  <c r="Y4" i="4"/>
  <c r="Z4" i="4"/>
  <c r="AA4" i="4"/>
  <c r="AG4" i="4"/>
  <c r="AH4" i="4"/>
  <c r="AI4" i="4"/>
  <c r="AJ4" i="4"/>
  <c r="AK4" i="4"/>
  <c r="AL4" i="4"/>
  <c r="S5" i="4"/>
  <c r="T5" i="4"/>
  <c r="U5" i="4"/>
  <c r="V5" i="4"/>
  <c r="W5" i="4"/>
  <c r="X5" i="4"/>
  <c r="Y5" i="4"/>
  <c r="Z5" i="4"/>
  <c r="AA5" i="4"/>
  <c r="AG5" i="4"/>
  <c r="AH5" i="4"/>
  <c r="AI5" i="4"/>
  <c r="AJ5" i="4"/>
  <c r="AK5" i="4"/>
  <c r="AL5" i="4"/>
  <c r="S6" i="4"/>
  <c r="T6" i="4"/>
  <c r="U6" i="4"/>
  <c r="V6" i="4"/>
  <c r="W6" i="4"/>
  <c r="X6" i="4"/>
  <c r="Y6" i="4"/>
  <c r="Z6" i="4"/>
  <c r="AA6" i="4"/>
  <c r="AG6" i="4"/>
  <c r="AH6" i="4"/>
  <c r="AI6" i="4"/>
  <c r="AJ6" i="4"/>
  <c r="AK6" i="4"/>
  <c r="AL6" i="4"/>
  <c r="S7" i="4"/>
  <c r="T7" i="4"/>
  <c r="U7" i="4"/>
  <c r="V7" i="4"/>
  <c r="W7" i="4"/>
  <c r="X7" i="4"/>
  <c r="Y7" i="4"/>
  <c r="Z7" i="4"/>
  <c r="AA7" i="4"/>
  <c r="AG7" i="4"/>
  <c r="AH7" i="4"/>
  <c r="AI7" i="4"/>
  <c r="AJ7" i="4"/>
  <c r="AK7" i="4"/>
  <c r="AL7" i="4"/>
  <c r="S8" i="4"/>
  <c r="T8" i="4"/>
  <c r="U8" i="4"/>
  <c r="V8" i="4"/>
  <c r="W8" i="4"/>
  <c r="X8" i="4"/>
  <c r="Y8" i="4"/>
  <c r="Z8" i="4"/>
  <c r="AA8" i="4"/>
  <c r="AG8" i="4"/>
  <c r="AH8" i="4"/>
  <c r="AI8" i="4"/>
  <c r="AJ8" i="4"/>
  <c r="AK8" i="4"/>
  <c r="AL8" i="4"/>
  <c r="S9" i="4"/>
  <c r="T9" i="4"/>
  <c r="U9" i="4"/>
  <c r="V9" i="4"/>
  <c r="W9" i="4"/>
  <c r="X9" i="4"/>
  <c r="Y9" i="4"/>
  <c r="Z9" i="4"/>
  <c r="AA9" i="4"/>
  <c r="AG9" i="4"/>
  <c r="AH9" i="4"/>
  <c r="AI9" i="4"/>
  <c r="AJ9" i="4"/>
  <c r="AK9" i="4"/>
  <c r="AL9" i="4"/>
  <c r="S10" i="4"/>
  <c r="T10" i="4"/>
  <c r="U10" i="4"/>
  <c r="V10" i="4"/>
  <c r="W10" i="4"/>
  <c r="X10" i="4"/>
  <c r="Y10" i="4"/>
  <c r="Z10" i="4"/>
  <c r="AA10" i="4"/>
  <c r="AG10" i="4"/>
  <c r="AH10" i="4"/>
  <c r="AI10" i="4"/>
  <c r="AJ10" i="4"/>
  <c r="AK10" i="4"/>
  <c r="AL10" i="4"/>
  <c r="S11" i="4"/>
  <c r="T11" i="4"/>
  <c r="U11" i="4"/>
  <c r="V11" i="4"/>
  <c r="W11" i="4"/>
  <c r="X11" i="4"/>
  <c r="Y11" i="4"/>
  <c r="Z11" i="4"/>
  <c r="AA11" i="4"/>
  <c r="AG11" i="4"/>
  <c r="AH11" i="4"/>
  <c r="AI11" i="4"/>
  <c r="AJ11" i="4"/>
  <c r="AK11" i="4"/>
  <c r="AL11" i="4"/>
  <c r="S12" i="4"/>
  <c r="T12" i="4"/>
  <c r="U12" i="4"/>
  <c r="V12" i="4"/>
  <c r="W12" i="4"/>
  <c r="X12" i="4"/>
  <c r="Y12" i="4"/>
  <c r="Z12" i="4"/>
  <c r="AA12" i="4"/>
  <c r="AG12" i="4"/>
  <c r="AH12" i="4"/>
  <c r="AI12" i="4"/>
  <c r="AJ12" i="4"/>
  <c r="AK12" i="4"/>
  <c r="AL12" i="4"/>
  <c r="S13" i="4"/>
  <c r="T13" i="4"/>
  <c r="U13" i="4"/>
  <c r="V13" i="4"/>
  <c r="W13" i="4"/>
  <c r="X13" i="4"/>
  <c r="Y13" i="4"/>
  <c r="Z13" i="4"/>
  <c r="AA13" i="4"/>
  <c r="AG13" i="4"/>
  <c r="AH13" i="4"/>
  <c r="AI13" i="4"/>
  <c r="AJ13" i="4"/>
  <c r="AK13" i="4"/>
  <c r="AL13" i="4"/>
  <c r="S14" i="4"/>
  <c r="T14" i="4"/>
  <c r="U14" i="4"/>
  <c r="V14" i="4"/>
  <c r="W14" i="4"/>
  <c r="X14" i="4"/>
  <c r="Y14" i="4"/>
  <c r="Z14" i="4"/>
  <c r="AA14" i="4"/>
  <c r="AG14" i="4"/>
  <c r="AH14" i="4"/>
  <c r="AI14" i="4"/>
  <c r="AJ14" i="4"/>
  <c r="AK14" i="4"/>
  <c r="AL14" i="4"/>
  <c r="S15" i="4"/>
  <c r="T15" i="4"/>
  <c r="U15" i="4"/>
  <c r="V15" i="4"/>
  <c r="W15" i="4"/>
  <c r="X15" i="4"/>
  <c r="Y15" i="4"/>
  <c r="Z15" i="4"/>
  <c r="AA15" i="4"/>
  <c r="AG15" i="4"/>
  <c r="AH15" i="4"/>
  <c r="AI15" i="4"/>
  <c r="AJ15" i="4"/>
  <c r="AK15" i="4"/>
  <c r="AL15" i="4"/>
  <c r="S16" i="4"/>
  <c r="T16" i="4"/>
  <c r="U16" i="4"/>
  <c r="V16" i="4"/>
  <c r="W16" i="4"/>
  <c r="X16" i="4"/>
  <c r="Y16" i="4"/>
  <c r="Z16" i="4"/>
  <c r="AA16" i="4"/>
  <c r="AG16" i="4"/>
  <c r="AH16" i="4"/>
  <c r="AI16" i="4"/>
  <c r="AJ16" i="4"/>
  <c r="AK16" i="4"/>
  <c r="AL16" i="4"/>
  <c r="S17" i="4"/>
  <c r="T17" i="4"/>
  <c r="U17" i="4"/>
  <c r="V17" i="4"/>
  <c r="W17" i="4"/>
  <c r="X17" i="4"/>
  <c r="Y17" i="4"/>
  <c r="Z17" i="4"/>
  <c r="AA17" i="4"/>
  <c r="AG17" i="4"/>
  <c r="AH17" i="4"/>
  <c r="AI17" i="4"/>
  <c r="AJ17" i="4"/>
  <c r="AK17" i="4"/>
  <c r="AL17" i="4"/>
  <c r="S18" i="4"/>
  <c r="T18" i="4"/>
  <c r="U18" i="4"/>
  <c r="V18" i="4"/>
  <c r="W18" i="4"/>
  <c r="X18" i="4"/>
  <c r="Y18" i="4"/>
  <c r="Z18" i="4"/>
  <c r="AA18" i="4"/>
  <c r="AG18" i="4"/>
  <c r="AH18" i="4"/>
  <c r="AI18" i="4"/>
  <c r="AJ18" i="4"/>
  <c r="AK18" i="4"/>
  <c r="AL1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55" authorId="0" shapeId="0" xr:uid="{45E5536D-E73F-4F85-94B3-023B61A479FB}">
      <text>
        <r>
          <rPr>
            <sz val="9"/>
            <color indexed="81"/>
            <rFont val="Tahoma"/>
            <charset val="1"/>
          </rPr>
          <t xml:space="preserve">Laure Hennebel (JOP):
Achat 11 000 --&gt; rachat 5500
</t>
        </r>
      </text>
    </comment>
    <comment ref="O56" authorId="0" shapeId="0" xr:uid="{B1DB67A2-71F0-428E-BE36-B8C3B56F271B}">
      <text>
        <r>
          <rPr>
            <sz val="9"/>
            <color indexed="81"/>
            <rFont val="Tahoma"/>
            <charset val="1"/>
          </rPr>
          <t xml:space="preserve">Laure Hennebel (JOP):
Achat : 4500 , rachat 2250
</t>
        </r>
      </text>
    </comment>
    <comment ref="O59" authorId="0" shapeId="0" xr:uid="{3A6DE37E-B81C-4AA6-8DA8-04E4AEE5498C}">
      <text>
        <r>
          <rPr>
            <sz val="9"/>
            <color indexed="81"/>
            <rFont val="Tahoma"/>
            <charset val="1"/>
          </rPr>
          <t xml:space="preserve">Laure Hennebel (JOP):
Achat : 6 000 , rachat 3 000
</t>
        </r>
      </text>
    </comment>
    <comment ref="O108" authorId="0" shapeId="0" xr:uid="{A5BCD345-7EA4-4188-8111-53C11BC791F2}">
      <text>
        <r>
          <rPr>
            <sz val="9"/>
            <color indexed="81"/>
            <rFont val="Tahoma"/>
            <charset val="1"/>
          </rPr>
          <t xml:space="preserve">Laure Hennebel (JOP):
113000 --&gt; 34000
</t>
        </r>
      </text>
    </comment>
  </commentList>
</comments>
</file>

<file path=xl/sharedStrings.xml><?xml version="1.0" encoding="utf-8"?>
<sst xmlns="http://schemas.openxmlformats.org/spreadsheetml/2006/main" count="258" uniqueCount="202">
  <si>
    <r>
      <t xml:space="preserve">ANTICIPER </t>
    </r>
    <r>
      <rPr>
        <sz val="16"/>
        <color indexed="8"/>
        <rFont val="Paris2024"/>
      </rPr>
      <t>c’est : mesurer et comprendre son empreinte pour la maîtriser.</t>
    </r>
  </si>
  <si>
    <t>teqCO2</t>
  </si>
  <si>
    <t>(confirmé)</t>
  </si>
  <si>
    <t>PARCOURS DECOUVERTE</t>
  </si>
  <si>
    <t>Détails des calculs</t>
  </si>
  <si>
    <t>ETAPE 1 : ESTIMATION DE L'EMPREINTE CARBONE</t>
  </si>
  <si>
    <t>ETAPE 2 :ACTIONS DE REDUCTIONS</t>
  </si>
  <si>
    <t>Catégories</t>
  </si>
  <si>
    <t>Total Emissions DECOUVERTE (kgCO2 éq)</t>
  </si>
  <si>
    <t>Pourcentage découverte</t>
  </si>
  <si>
    <t>Total Emissions CONFIRME (kgCO2 éq)</t>
  </si>
  <si>
    <t>Sportifs et staff</t>
  </si>
  <si>
    <t>Spectateurs</t>
  </si>
  <si>
    <t>Organisation</t>
  </si>
  <si>
    <t>CHECK</t>
  </si>
  <si>
    <t>Gain actions de réduction DECOUVERTE / total</t>
  </si>
  <si>
    <t>Gain acions de réduction DECOUVERTE / catégorie</t>
  </si>
  <si>
    <t>Gains actions de réduction CONFIRME /total</t>
  </si>
  <si>
    <t>Gains actions de réduction CONFIRME / catégorie</t>
  </si>
  <si>
    <t>Gain actions de réduction DECOUVERTE (keqCO2)</t>
  </si>
  <si>
    <t>Gains actions de réduction CONFIRME (kgeqCO2)</t>
  </si>
  <si>
    <t>Empreinte avec actions de réduction</t>
  </si>
  <si>
    <t>TOTAL</t>
  </si>
  <si>
    <t>L'empreinte carbone de votre évènement est de</t>
  </si>
  <si>
    <t>Après la mise en place des actions de réduction sélectionnées, l'empreinte carbone de votre évènement est de</t>
  </si>
  <si>
    <t>Restauration et hébergement</t>
  </si>
  <si>
    <t>Grâce à vos engagements, vous pouvez réduire de :</t>
  </si>
  <si>
    <t>l'empreinte carbone de votre évènement !</t>
  </si>
  <si>
    <t>Restauration</t>
  </si>
  <si>
    <t>Hébergement</t>
  </si>
  <si>
    <t>Déplacements</t>
  </si>
  <si>
    <t>Pour venir sur site</t>
  </si>
  <si>
    <t>Sur site</t>
  </si>
  <si>
    <t>Infra et énergie</t>
  </si>
  <si>
    <t>Infrastructures pérennes</t>
  </si>
  <si>
    <t>Infrastructures temporaires</t>
  </si>
  <si>
    <t>Energies pour les infra pérennes</t>
  </si>
  <si>
    <t>Energies pour les infra temp.</t>
  </si>
  <si>
    <t>Matériel sportif</t>
  </si>
  <si>
    <t>Textile</t>
  </si>
  <si>
    <t>Equipements individuels</t>
  </si>
  <si>
    <t>Equipements communs</t>
  </si>
  <si>
    <t>Logistique</t>
  </si>
  <si>
    <t>Logistique pour l'organisateur</t>
  </si>
  <si>
    <t>Logistique sur site</t>
  </si>
  <si>
    <t>Objets promotionnels</t>
  </si>
  <si>
    <t>Récompenses</t>
  </si>
  <si>
    <t>Cadeaux (offerts)</t>
  </si>
  <si>
    <t>Boutiques</t>
  </si>
  <si>
    <t>Habillage du site</t>
  </si>
  <si>
    <t>Décors et revêtements</t>
  </si>
  <si>
    <t>Support de communication</t>
  </si>
  <si>
    <t>Numérique</t>
  </si>
  <si>
    <t>Matériel numérique pour les membres de l'organisation</t>
  </si>
  <si>
    <t>Matériel numérique pour la diffusion d'informations et de l'évènement sur place</t>
  </si>
  <si>
    <t xml:space="preserve">Matériel numérique pour la diffusion vidéo hors du site </t>
  </si>
  <si>
    <t>Déchets</t>
  </si>
  <si>
    <t>% réduction</t>
  </si>
  <si>
    <t>DECOUVERTE</t>
  </si>
  <si>
    <t>CONFIRME</t>
  </si>
  <si>
    <t xml:space="preserve">Restauration </t>
  </si>
  <si>
    <t xml:space="preserve">Hébergement </t>
  </si>
  <si>
    <t xml:space="preserve">Déplacements </t>
  </si>
  <si>
    <t xml:space="preserve">Infra et Energie </t>
  </si>
  <si>
    <t xml:space="preserve">Equipement sporitf </t>
  </si>
  <si>
    <t xml:space="preserve">Interrupteur : </t>
  </si>
  <si>
    <r>
      <rPr>
        <i/>
        <sz val="11"/>
        <color indexed="8"/>
        <rFont val="Calibri"/>
      </rPr>
      <t>Titre :</t>
    </r>
    <r>
      <rPr>
        <sz val="11"/>
        <color theme="1"/>
        <rFont val="Calibri"/>
      </rPr>
      <t xml:space="preserve"> Détails : </t>
    </r>
  </si>
  <si>
    <r>
      <t xml:space="preserve">Note : </t>
    </r>
    <r>
      <rPr>
        <sz val="11"/>
        <color theme="1"/>
        <rFont val="Calibri"/>
      </rPr>
      <t>Afficher les thématiques en roll-over</t>
    </r>
  </si>
  <si>
    <t xml:space="preserve">Notes : </t>
  </si>
  <si>
    <t xml:space="preserve">Faire correspondre les couleurs : </t>
  </si>
  <si>
    <r>
      <rPr>
        <i/>
        <sz val="11"/>
        <color indexed="8"/>
        <rFont val="Calibri"/>
      </rPr>
      <t xml:space="preserve">Titre </t>
    </r>
    <r>
      <rPr>
        <sz val="11"/>
        <color theme="1"/>
        <rFont val="Calibri"/>
      </rPr>
      <t>: Détails :</t>
    </r>
  </si>
  <si>
    <t>Ne pas afficher</t>
  </si>
  <si>
    <t xml:space="preserve">Exemples de couleurs : </t>
  </si>
  <si>
    <t>Ton bleu</t>
  </si>
  <si>
    <t>Ton rouge</t>
  </si>
  <si>
    <t>Ton gris</t>
  </si>
  <si>
    <t>Ton vert</t>
  </si>
  <si>
    <t>Ton blanc</t>
  </si>
  <si>
    <t xml:space="preserve">Phrase comparative : </t>
  </si>
  <si>
    <t>Ton jaune</t>
  </si>
  <si>
    <t>Neutraliser votre empreinte carbone, reviendrait à planter et surtout entretenir</t>
  </si>
  <si>
    <t>arbres par an !</t>
  </si>
  <si>
    <t xml:space="preserve">Equipements sportifs </t>
  </si>
  <si>
    <t xml:space="preserve">Logistique </t>
  </si>
  <si>
    <t xml:space="preserve">Objets propotionnels </t>
  </si>
  <si>
    <t xml:space="preserve">Habillage du site </t>
  </si>
  <si>
    <t>TOTAL GAIN</t>
  </si>
  <si>
    <t>Couleur de case</t>
  </si>
  <si>
    <t>Consigne</t>
  </si>
  <si>
    <t>Remplir manuellement</t>
  </si>
  <si>
    <t>Valeur à choisir dans une liste</t>
  </si>
  <si>
    <t>Formule ne pas remplir</t>
  </si>
  <si>
    <t>Colonne</t>
  </si>
  <si>
    <t>Détails</t>
  </si>
  <si>
    <t>Site</t>
  </si>
  <si>
    <t>Trigramme du site</t>
  </si>
  <si>
    <t>Phase</t>
  </si>
  <si>
    <t>Phase correspondant au gisement (Montage/Démontage/Games times)</t>
  </si>
  <si>
    <t>Catégorie d'achats</t>
  </si>
  <si>
    <t>Catégorie de l'actif</t>
  </si>
  <si>
    <t>Détail actifs</t>
  </si>
  <si>
    <t>Nom de l'actif</t>
  </si>
  <si>
    <t>Unité</t>
  </si>
  <si>
    <t xml:space="preserve">Unité de mesure pour l'inventaire </t>
  </si>
  <si>
    <t>Quantité actifs</t>
  </si>
  <si>
    <t>Valeur monétaire unitaire</t>
  </si>
  <si>
    <t>Prix de l'actif dans le BPU</t>
  </si>
  <si>
    <t>Poids actif en Kg</t>
  </si>
  <si>
    <t>Poids de l'actif par unité sélectionnée</t>
  </si>
  <si>
    <t>Quantité Empreinte Matière (Tonne)</t>
  </si>
  <si>
    <t>Poids total de l'actif (nombre d'actifs par poids)</t>
  </si>
  <si>
    <t>Matière principale</t>
  </si>
  <si>
    <t>Matière principale de l'actif</t>
  </si>
  <si>
    <t>Scénario de fin de vie</t>
  </si>
  <si>
    <t>En V1 de l'inventaire, vous pouvez renseigner les éléments en % en € ou en Tonnes. Pour les versions suivantes, un détail € et Tonnes devra être détaillé.</t>
  </si>
  <si>
    <t>Vente où dotation</t>
  </si>
  <si>
    <t>Vente de l'actif durant Games Times à un particulier</t>
  </si>
  <si>
    <t>Réemploi</t>
  </si>
  <si>
    <t>Réemploi de l'actif en interne</t>
  </si>
  <si>
    <t>Location</t>
  </si>
  <si>
    <t>Paris 2024 loue l'actif</t>
  </si>
  <si>
    <t>Achat - reprise pour réemploi</t>
  </si>
  <si>
    <t>L'actif est acheté par Paris 2024 et revendu au prestataire</t>
  </si>
  <si>
    <t>Revente</t>
  </si>
  <si>
    <t>Rachat de l'actif par un tiers à l'issue des Jeux</t>
  </si>
  <si>
    <t>Don</t>
  </si>
  <si>
    <t>Don de l'actif à un acteur externe</t>
  </si>
  <si>
    <t>Recyclage</t>
  </si>
  <si>
    <t>Compostage</t>
  </si>
  <si>
    <t>Méthanisation</t>
  </si>
  <si>
    <t>Incinération</t>
  </si>
  <si>
    <t>Décharge</t>
  </si>
  <si>
    <t>Général</t>
  </si>
  <si>
    <t>Ressources utilisées</t>
  </si>
  <si>
    <t>Quantification prévisionnelle des ressources</t>
  </si>
  <si>
    <t>Sourcing</t>
  </si>
  <si>
    <t>Seconde vie ou fin de vie</t>
  </si>
  <si>
    <t>Commentaires/Hypothèses de fin de vie</t>
  </si>
  <si>
    <t>Seconde vie (% où T où €)</t>
  </si>
  <si>
    <t>Déchets (% où T où €)</t>
  </si>
  <si>
    <t>Poids unitaire en Kg</t>
  </si>
  <si>
    <t>Provenant du réemploi/du stock (% où T où €)</t>
  </si>
  <si>
    <t>Eco-conçu ( (% où T où €)</t>
  </si>
  <si>
    <t>Vente ou dotation</t>
  </si>
  <si>
    <t>Sources info</t>
  </si>
  <si>
    <t>Inventaire générique des ressources et estimation des déchets résiduels</t>
  </si>
  <si>
    <t>Hypothèses de fin de vie</t>
  </si>
  <si>
    <t>Seconde vie (%)</t>
  </si>
  <si>
    <t>Seconde vie (t)</t>
  </si>
  <si>
    <t>Traitement</t>
  </si>
  <si>
    <t>Détail produit</t>
  </si>
  <si>
    <t>Quantité items</t>
  </si>
  <si>
    <t>Poids item</t>
  </si>
  <si>
    <t>% Vente</t>
  </si>
  <si>
    <t>% Dotation</t>
  </si>
  <si>
    <t>% Location</t>
  </si>
  <si>
    <t>% Achat - reprise</t>
  </si>
  <si>
    <t>% Don</t>
  </si>
  <si>
    <t>% Revente</t>
  </si>
  <si>
    <t>% Réutilisation</t>
  </si>
  <si>
    <t>% Réduction</t>
  </si>
  <si>
    <t>Tonne Vente</t>
  </si>
  <si>
    <t>Tonne Dotation</t>
  </si>
  <si>
    <t>Tonne Location</t>
  </si>
  <si>
    <t>Tonne Achat - reprise</t>
  </si>
  <si>
    <t>Tonne Don</t>
  </si>
  <si>
    <t>Tonne Revente</t>
  </si>
  <si>
    <t>Tonne Réutilisation</t>
  </si>
  <si>
    <t>Tonne Réduction</t>
  </si>
  <si>
    <t>Total Tonne Seconde vie</t>
  </si>
  <si>
    <t>% Enfouissement</t>
  </si>
  <si>
    <t>% Incinération</t>
  </si>
  <si>
    <t>% Méthanisation</t>
  </si>
  <si>
    <t>% Compostage</t>
  </si>
  <si>
    <t>% Recyclage</t>
  </si>
  <si>
    <t>Tonne Enfouissement</t>
  </si>
  <si>
    <t>Tonne Incinération</t>
  </si>
  <si>
    <t>Tonne Méthanisation</t>
  </si>
  <si>
    <t>Tonne Compostage</t>
  </si>
  <si>
    <t>Tonne Recyclage</t>
  </si>
  <si>
    <t>Total Tonne déchet</t>
  </si>
  <si>
    <t>Sources</t>
  </si>
  <si>
    <t>Commentaires</t>
  </si>
  <si>
    <t>Avancement</t>
  </si>
  <si>
    <t>Construction</t>
  </si>
  <si>
    <t>Animations</t>
  </si>
  <si>
    <t>Ex : 90% en location - le reste en dotation</t>
  </si>
  <si>
    <t>Games time</t>
  </si>
  <si>
    <t>Business &amp; Partenariats</t>
  </si>
  <si>
    <t>Montage / Démontage</t>
  </si>
  <si>
    <t>Communication</t>
  </si>
  <si>
    <t>Immobilier &amp; Infrastructures</t>
  </si>
  <si>
    <t xml:space="preserve">Marketing </t>
  </si>
  <si>
    <t xml:space="preserve">Materiels de Production </t>
  </si>
  <si>
    <t>Prestations de Production Evenementielle : décor, photo et vidéo, cablage, signalétique, stands</t>
  </si>
  <si>
    <t>Securite / Surete</t>
  </si>
  <si>
    <t>Services Generaux</t>
  </si>
  <si>
    <t>Services Medicaux</t>
  </si>
  <si>
    <t>Sports</t>
  </si>
  <si>
    <t xml:space="preserve">Technologie </t>
  </si>
  <si>
    <t>Transport &amp; Hebergement</t>
  </si>
  <si>
    <t>Phases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</si>
</sst>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_-;\-* #,##0.00_-;_-* &quot;-&quot;??_-;_-@_-"/>
    <numFmt numFmtId="164" formatCode="#,##0.0"/>
    <numFmt numFmtId="165" formatCode="0.0%"/>
    <numFmt numFmtId="166" formatCode="0.0"/>
  </numFmts>
  <fonts count="30">
    <font>
      <sz val="11"/>
      <color theme="1"/>
      <name val="Calibri"/>
    </font>
    <font>
      <u/>
      <sz val="11"/>
      <color indexed="30"/>
      <name val="Calibri"/>
    </font>
    <font>
      <sz val="11"/>
      <name val="Calibri"/>
    </font>
    <font>
      <b/>
      <sz val="16"/>
      <color indexed="8"/>
      <name val="Paris2024"/>
    </font>
    <font>
      <b/>
      <sz val="11"/>
      <color indexed="2"/>
      <name val="Calibri"/>
    </font>
    <font>
      <sz val="16"/>
      <color indexed="8"/>
      <name val="Paris2024"/>
    </font>
    <font>
      <b/>
      <sz val="16"/>
      <color indexed="62"/>
      <name val="Paris2024"/>
    </font>
    <font>
      <b/>
      <sz val="16"/>
      <color indexed="8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22"/>
      <color indexed="8"/>
      <name val="Calibri"/>
    </font>
    <font>
      <b/>
      <sz val="16"/>
      <color indexed="57"/>
      <name val="Paris2024"/>
    </font>
    <font>
      <b/>
      <sz val="18"/>
      <color indexed="8"/>
      <name val="Paris2024"/>
    </font>
    <font>
      <sz val="11"/>
      <color indexed="9"/>
      <name val="Calibri"/>
    </font>
    <font>
      <b/>
      <sz val="9"/>
      <color indexed="8"/>
      <name val="Calibri"/>
    </font>
    <font>
      <b/>
      <i/>
      <sz val="11"/>
      <color indexed="8"/>
      <name val="Calibri"/>
    </font>
    <font>
      <b/>
      <sz val="11"/>
      <color indexed="57"/>
      <name val="Calibri"/>
    </font>
    <font>
      <b/>
      <sz val="11"/>
      <color indexed="49"/>
      <name val="Calibri"/>
    </font>
    <font>
      <sz val="11"/>
      <color indexed="8"/>
      <name val="Arial"/>
    </font>
    <font>
      <b/>
      <sz val="12"/>
      <name val="Source Sans Pro Light"/>
    </font>
    <font>
      <b/>
      <sz val="11"/>
      <name val="Source Sans Pro Light"/>
    </font>
    <font>
      <b/>
      <sz val="11"/>
      <name val="Source Sans Pro"/>
    </font>
    <font>
      <sz val="11"/>
      <name val="Source Sans Pro Light"/>
    </font>
    <font>
      <sz val="11"/>
      <color indexed="2"/>
      <name val="Calibri"/>
    </font>
    <font>
      <sz val="10"/>
      <color indexed="8"/>
      <name val="Arial"/>
    </font>
    <font>
      <sz val="10"/>
      <name val="Arial"/>
    </font>
    <font>
      <sz val="11"/>
      <color indexed="8"/>
      <name val="Calibri"/>
    </font>
    <font>
      <i/>
      <sz val="11"/>
      <color indexed="8"/>
      <name val="Calibri"/>
    </font>
    <font>
      <u/>
      <sz val="11"/>
      <color theme="10"/>
      <name val="Calibri"/>
    </font>
    <font>
      <sz val="9"/>
      <color indexed="81"/>
      <name val="Tahoma"/>
      <charset val="1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3"/>
      </patternFill>
    </fill>
    <fill>
      <patternFill patternType="solid">
        <fgColor indexed="29"/>
      </patternFill>
    </fill>
    <fill>
      <patternFill patternType="solid">
        <fgColor indexed="40"/>
      </patternFill>
    </fill>
    <fill>
      <patternFill patternType="solid">
        <fgColor indexed="24"/>
      </patternFill>
    </fill>
    <fill>
      <patternFill patternType="solid">
        <fgColor indexed="22"/>
        <bgColor indexed="22"/>
      </patternFill>
    </fill>
    <fill>
      <patternFill patternType="solid">
        <fgColor indexed="2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8" fillId="0" borderId="0" applyNumberFormat="0" applyFill="0" applyBorder="0" applyProtection="0"/>
    <xf numFmtId="43" fontId="26" fillId="0" borderId="0" applyFont="0" applyFill="0" applyBorder="0" applyProtection="0"/>
    <xf numFmtId="43" fontId="26" fillId="0" borderId="0" applyFont="0" applyFill="0" applyBorder="0" applyProtection="0"/>
    <xf numFmtId="43" fontId="26" fillId="0" borderId="0" applyFont="0" applyFill="0" applyBorder="0" applyProtection="0"/>
    <xf numFmtId="0" fontId="2" fillId="0" borderId="0"/>
    <xf numFmtId="9" fontId="26" fillId="0" borderId="0" applyFont="0" applyFill="0" applyBorder="0" applyProtection="0"/>
  </cellStyleXfs>
  <cellXfs count="233">
    <xf numFmtId="0" fontId="0" fillId="0" borderId="0" xfId="0"/>
    <xf numFmtId="0" fontId="0" fillId="14" borderId="0" xfId="0" applyFill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164" fontId="6" fillId="0" borderId="0" xfId="0" applyNumberFormat="1" applyFont="1"/>
    <xf numFmtId="0" fontId="7" fillId="7" borderId="0" xfId="0" applyFont="1" applyFill="1"/>
    <xf numFmtId="0" fontId="0" fillId="7" borderId="0" xfId="0" applyFill="1"/>
    <xf numFmtId="0" fontId="8" fillId="14" borderId="0" xfId="0" applyFont="1" applyFill="1"/>
    <xf numFmtId="9" fontId="9" fillId="16" borderId="1" xfId="6" applyNumberFormat="1" applyFont="1" applyFill="1" applyBorder="1" applyAlignment="1">
      <alignment horizontal="center"/>
    </xf>
    <xf numFmtId="0" fontId="0" fillId="0" borderId="2" xfId="0" applyBorder="1"/>
    <xf numFmtId="0" fontId="0" fillId="9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1" fontId="9" fillId="16" borderId="1" xfId="0" applyNumberFormat="1" applyFont="1" applyFill="1" applyBorder="1" applyAlignment="1">
      <alignment horizontal="center"/>
    </xf>
    <xf numFmtId="1" fontId="9" fillId="16" borderId="4" xfId="0" applyNumberFormat="1" applyFont="1" applyFill="1" applyBorder="1" applyAlignment="1">
      <alignment horizontal="center"/>
    </xf>
    <xf numFmtId="1" fontId="8" fillId="6" borderId="5" xfId="0" applyNumberFormat="1" applyFont="1" applyFill="1" applyBorder="1"/>
    <xf numFmtId="0" fontId="8" fillId="9" borderId="6" xfId="0" applyFont="1" applyFill="1" applyBorder="1" applyAlignment="1">
      <alignment horizontal="center" wrapText="1"/>
    </xf>
    <xf numFmtId="0" fontId="8" fillId="9" borderId="5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 wrapText="1"/>
    </xf>
    <xf numFmtId="0" fontId="8" fillId="8" borderId="0" xfId="0" applyFont="1" applyFill="1" applyAlignment="1">
      <alignment horizontal="center" wrapText="1"/>
    </xf>
    <xf numFmtId="0" fontId="8" fillId="9" borderId="0" xfId="0" applyFont="1" applyFill="1"/>
    <xf numFmtId="0" fontId="9" fillId="16" borderId="7" xfId="0" applyFont="1" applyFill="1" applyBorder="1"/>
    <xf numFmtId="3" fontId="9" fillId="16" borderId="1" xfId="0" applyNumberFormat="1" applyFont="1" applyFill="1" applyBorder="1" applyAlignment="1">
      <alignment horizontal="right" vertical="center" wrapText="1"/>
    </xf>
    <xf numFmtId="1" fontId="9" fillId="12" borderId="3" xfId="0" applyNumberFormat="1" applyFont="1" applyFill="1" applyBorder="1"/>
    <xf numFmtId="10" fontId="9" fillId="16" borderId="1" xfId="0" applyNumberFormat="1" applyFont="1" applyFill="1" applyBorder="1"/>
    <xf numFmtId="1" fontId="9" fillId="16" borderId="1" xfId="6" applyNumberFormat="1" applyFont="1" applyFill="1" applyBorder="1"/>
    <xf numFmtId="1" fontId="9" fillId="16" borderId="4" xfId="6" applyNumberFormat="1" applyFont="1" applyFill="1" applyBorder="1"/>
    <xf numFmtId="1" fontId="9" fillId="16" borderId="3" xfId="6" applyNumberFormat="1" applyFont="1" applyFill="1" applyBorder="1"/>
    <xf numFmtId="164" fontId="11" fillId="0" borderId="0" xfId="0" applyNumberFormat="1" applyFont="1"/>
    <xf numFmtId="0" fontId="8" fillId="15" borderId="7" xfId="0" applyFont="1" applyFill="1" applyBorder="1"/>
    <xf numFmtId="3" fontId="8" fillId="15" borderId="1" xfId="0" applyNumberFormat="1" applyFont="1" applyFill="1" applyBorder="1"/>
    <xf numFmtId="9" fontId="8" fillId="15" borderId="1" xfId="6" applyNumberFormat="1" applyFont="1" applyFill="1" applyBorder="1"/>
    <xf numFmtId="1" fontId="8" fillId="12" borderId="1" xfId="0" applyNumberFormat="1" applyFont="1" applyFill="1" applyBorder="1"/>
    <xf numFmtId="1" fontId="9" fillId="11" borderId="1" xfId="0" applyNumberFormat="1" applyFont="1" applyFill="1" applyBorder="1"/>
    <xf numFmtId="165" fontId="8" fillId="15" borderId="1" xfId="0" applyNumberFormat="1" applyFont="1" applyFill="1" applyBorder="1"/>
    <xf numFmtId="166" fontId="8" fillId="15" borderId="1" xfId="6" applyNumberFormat="1" applyFont="1" applyFill="1" applyBorder="1"/>
    <xf numFmtId="166" fontId="8" fillId="15" borderId="4" xfId="6" applyNumberFormat="1" applyFont="1" applyFill="1" applyBorder="1"/>
    <xf numFmtId="1" fontId="8" fillId="15" borderId="1" xfId="6" applyNumberFormat="1" applyFont="1" applyFill="1" applyBorder="1"/>
    <xf numFmtId="9" fontId="12" fillId="0" borderId="0" xfId="6" applyNumberFormat="1" applyFont="1"/>
    <xf numFmtId="0" fontId="0" fillId="5" borderId="7" xfId="0" applyFill="1" applyBorder="1"/>
    <xf numFmtId="3" fontId="0" fillId="0" borderId="1" xfId="0" applyNumberFormat="1" applyBorder="1" applyAlignment="1">
      <alignment horizontal="right" vertical="center"/>
    </xf>
    <xf numFmtId="9" fontId="0" fillId="0" borderId="1" xfId="6" applyNumberFormat="1" applyFont="1" applyBorder="1" applyAlignment="1">
      <alignment horizontal="right" vertical="center"/>
    </xf>
    <xf numFmtId="1" fontId="0" fillId="6" borderId="1" xfId="0" applyNumberFormat="1" applyFill="1" applyBorder="1"/>
    <xf numFmtId="1" fontId="0" fillId="6" borderId="4" xfId="0" applyNumberFormat="1" applyFill="1" applyBorder="1"/>
    <xf numFmtId="1" fontId="9" fillId="6" borderId="4" xfId="0" applyNumberFormat="1" applyFont="1" applyFill="1" applyBorder="1"/>
    <xf numFmtId="165" fontId="8" fillId="0" borderId="1" xfId="6" applyNumberFormat="1" applyFont="1" applyBorder="1"/>
    <xf numFmtId="166" fontId="8" fillId="0" borderId="1" xfId="6" applyNumberFormat="1" applyFont="1" applyBorder="1"/>
    <xf numFmtId="166" fontId="8" fillId="0" borderId="4" xfId="6" applyNumberFormat="1" applyFont="1" applyBorder="1"/>
    <xf numFmtId="1" fontId="8" fillId="0" borderId="1" xfId="6" applyNumberFormat="1" applyFont="1" applyBorder="1"/>
    <xf numFmtId="3" fontId="8" fillId="15" borderId="1" xfId="0" applyNumberFormat="1" applyFont="1" applyFill="1" applyBorder="1" applyAlignment="1">
      <alignment horizontal="right" vertical="center"/>
    </xf>
    <xf numFmtId="9" fontId="8" fillId="15" borderId="1" xfId="6" applyNumberFormat="1" applyFont="1" applyFill="1" applyBorder="1" applyAlignment="1">
      <alignment horizontal="right" vertical="center"/>
    </xf>
    <xf numFmtId="165" fontId="8" fillId="15" borderId="1" xfId="6" applyNumberFormat="1" applyFont="1" applyFill="1" applyBorder="1"/>
    <xf numFmtId="1" fontId="0" fillId="6" borderId="0" xfId="0" applyNumberFormat="1" applyFill="1"/>
    <xf numFmtId="1" fontId="13" fillId="6" borderId="0" xfId="0" applyNumberFormat="1" applyFont="1" applyFill="1"/>
    <xf numFmtId="1" fontId="13" fillId="6" borderId="4" xfId="0" applyNumberFormat="1" applyFont="1" applyFill="1" applyBorder="1"/>
    <xf numFmtId="1" fontId="8" fillId="15" borderId="1" xfId="0" applyNumberFormat="1" applyFont="1" applyFill="1" applyBorder="1"/>
    <xf numFmtId="1" fontId="9" fillId="11" borderId="4" xfId="0" applyNumberFormat="1" applyFont="1" applyFill="1" applyBorder="1"/>
    <xf numFmtId="0" fontId="0" fillId="5" borderId="7" xfId="0" applyFill="1" applyBorder="1" applyAlignment="1">
      <alignment wrapText="1"/>
    </xf>
    <xf numFmtId="1" fontId="13" fillId="6" borderId="1" xfId="0" applyNumberFormat="1" applyFont="1" applyFill="1" applyBorder="1"/>
    <xf numFmtId="3" fontId="8" fillId="0" borderId="1" xfId="0" applyNumberFormat="1" applyFont="1" applyBorder="1" applyAlignment="1">
      <alignment horizontal="right" vertical="center"/>
    </xf>
    <xf numFmtId="9" fontId="8" fillId="0" borderId="1" xfId="6" applyNumberFormat="1" applyFont="1" applyBorder="1" applyAlignment="1">
      <alignment horizontal="right" vertical="center"/>
    </xf>
    <xf numFmtId="0" fontId="8" fillId="15" borderId="8" xfId="0" applyFont="1" applyFill="1" applyBorder="1"/>
    <xf numFmtId="3" fontId="8" fillId="15" borderId="9" xfId="0" applyNumberFormat="1" applyFont="1" applyFill="1" applyBorder="1" applyAlignment="1">
      <alignment horizontal="right" vertical="center"/>
    </xf>
    <xf numFmtId="9" fontId="8" fillId="15" borderId="9" xfId="6" applyNumberFormat="1" applyFont="1" applyFill="1" applyBorder="1" applyAlignment="1">
      <alignment horizontal="right" vertical="center"/>
    </xf>
    <xf numFmtId="1" fontId="8" fillId="12" borderId="9" xfId="0" applyNumberFormat="1" applyFont="1" applyFill="1" applyBorder="1"/>
    <xf numFmtId="1" fontId="9" fillId="11" borderId="10" xfId="0" applyNumberFormat="1" applyFont="1" applyFill="1" applyBorder="1"/>
    <xf numFmtId="165" fontId="8" fillId="15" borderId="9" xfId="6" applyNumberFormat="1" applyFont="1" applyFill="1" applyBorder="1"/>
    <xf numFmtId="1" fontId="8" fillId="15" borderId="9" xfId="6" applyNumberFormat="1" applyFont="1" applyFill="1" applyBorder="1"/>
    <xf numFmtId="0" fontId="0" fillId="5" borderId="8" xfId="0" applyFill="1" applyBorder="1"/>
    <xf numFmtId="3" fontId="0" fillId="0" borderId="9" xfId="0" applyNumberFormat="1" applyBorder="1" applyAlignment="1">
      <alignment horizontal="right" vertical="center"/>
    </xf>
    <xf numFmtId="1" fontId="0" fillId="6" borderId="9" xfId="0" applyNumberFormat="1" applyFill="1" applyBorder="1"/>
    <xf numFmtId="1" fontId="13" fillId="6" borderId="10" xfId="0" applyNumberFormat="1" applyFont="1" applyFill="1" applyBorder="1"/>
    <xf numFmtId="10" fontId="8" fillId="0" borderId="9" xfId="0" applyNumberFormat="1" applyFont="1" applyBorder="1"/>
    <xf numFmtId="1" fontId="8" fillId="0" borderId="9" xfId="0" applyNumberFormat="1" applyFont="1" applyBorder="1"/>
    <xf numFmtId="1" fontId="0" fillId="0" borderId="0" xfId="0" applyNumberFormat="1"/>
    <xf numFmtId="0" fontId="8" fillId="0" borderId="9" xfId="0" applyFont="1" applyBorder="1"/>
    <xf numFmtId="0" fontId="0" fillId="3" borderId="10" xfId="0" applyFill="1" applyBorder="1"/>
    <xf numFmtId="0" fontId="14" fillId="7" borderId="11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/>
    </xf>
    <xf numFmtId="0" fontId="0" fillId="3" borderId="12" xfId="0" applyFill="1" applyBorder="1"/>
    <xf numFmtId="10" fontId="0" fillId="7" borderId="0" xfId="0" applyNumberFormat="1" applyFill="1" applyAlignment="1">
      <alignment horizontal="center" vertical="center"/>
    </xf>
    <xf numFmtId="10" fontId="0" fillId="6" borderId="5" xfId="0" applyNumberFormat="1" applyFill="1" applyBorder="1" applyAlignment="1">
      <alignment horizontal="center" vertical="center"/>
    </xf>
    <xf numFmtId="0" fontId="2" fillId="4" borderId="0" xfId="0" applyFont="1" applyFill="1"/>
    <xf numFmtId="0" fontId="2" fillId="14" borderId="0" xfId="0" applyFont="1" applyFill="1"/>
    <xf numFmtId="0" fontId="0" fillId="7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3" borderId="12" xfId="0" applyFont="1" applyFill="1" applyBorder="1"/>
    <xf numFmtId="0" fontId="1" fillId="4" borderId="0" xfId="1" applyFont="1" applyFill="1"/>
    <xf numFmtId="0" fontId="8" fillId="0" borderId="0" xfId="0" applyFont="1"/>
    <xf numFmtId="0" fontId="15" fillId="3" borderId="0" xfId="0" applyFont="1" applyFill="1"/>
    <xf numFmtId="0" fontId="8" fillId="3" borderId="0" xfId="0" applyFont="1" applyFill="1"/>
    <xf numFmtId="0" fontId="15" fillId="4" borderId="0" xfId="0" applyFont="1" applyFill="1"/>
    <xf numFmtId="0" fontId="0" fillId="4" borderId="0" xfId="0" applyFill="1"/>
    <xf numFmtId="0" fontId="8" fillId="4" borderId="0" xfId="0" applyFont="1" applyFill="1"/>
    <xf numFmtId="0" fontId="8" fillId="6" borderId="5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3" borderId="12" xfId="0" applyFont="1" applyFill="1" applyBorder="1"/>
    <xf numFmtId="0" fontId="8" fillId="3" borderId="13" xfId="0" applyFont="1" applyFill="1" applyBorder="1"/>
    <xf numFmtId="10" fontId="16" fillId="7" borderId="14" xfId="0" applyNumberFormat="1" applyFont="1" applyFill="1" applyBorder="1" applyAlignment="1">
      <alignment horizontal="center" vertical="center"/>
    </xf>
    <xf numFmtId="10" fontId="17" fillId="6" borderId="2" xfId="0" applyNumberFormat="1" applyFont="1" applyFill="1" applyBorder="1" applyAlignment="1">
      <alignment horizontal="center" vertical="center"/>
    </xf>
    <xf numFmtId="0" fontId="8" fillId="0" borderId="15" xfId="0" applyFont="1" applyBorder="1"/>
    <xf numFmtId="0" fontId="8" fillId="0" borderId="16" xfId="0" applyFont="1" applyBorder="1"/>
    <xf numFmtId="0" fontId="0" fillId="7" borderId="17" xfId="0" applyFill="1" applyBorder="1"/>
    <xf numFmtId="0" fontId="0" fillId="0" borderId="18" xfId="0" applyBorder="1"/>
    <xf numFmtId="0" fontId="0" fillId="5" borderId="19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17" xfId="0" applyBorder="1"/>
    <xf numFmtId="0" fontId="0" fillId="0" borderId="19" xfId="0" applyBorder="1"/>
    <xf numFmtId="0" fontId="0" fillId="0" borderId="21" xfId="0" applyBorder="1"/>
    <xf numFmtId="0" fontId="0" fillId="0" borderId="0" xfId="0" applyAlignment="1">
      <alignment horizontal="center"/>
    </xf>
    <xf numFmtId="0" fontId="0" fillId="4" borderId="0" xfId="0" applyFill="1" applyAlignment="1">
      <alignment horizontal="center" vertical="center"/>
    </xf>
    <xf numFmtId="0" fontId="18" fillId="0" borderId="0" xfId="0" applyFont="1"/>
    <xf numFmtId="0" fontId="20" fillId="17" borderId="23" xfId="0" applyFont="1" applyFill="1" applyBorder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18" fillId="4" borderId="0" xfId="0" applyFont="1" applyFill="1"/>
    <xf numFmtId="0" fontId="18" fillId="0" borderId="0" xfId="0" applyFont="1" applyAlignment="1">
      <alignment wrapText="1"/>
    </xf>
    <xf numFmtId="0" fontId="20" fillId="17" borderId="24" xfId="0" applyFont="1" applyFill="1" applyBorder="1" applyAlignment="1">
      <alignment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wrapText="1"/>
    </xf>
    <xf numFmtId="0" fontId="20" fillId="8" borderId="25" xfId="0" applyFont="1" applyFill="1" applyBorder="1" applyAlignment="1">
      <alignment horizontal="center" vertical="center" wrapText="1"/>
    </xf>
    <xf numFmtId="0" fontId="20" fillId="8" borderId="26" xfId="0" applyFont="1" applyFill="1" applyBorder="1" applyAlignment="1">
      <alignment horizontal="center" vertical="center" wrapText="1"/>
    </xf>
    <xf numFmtId="0" fontId="20" fillId="9" borderId="27" xfId="0" applyFont="1" applyFill="1" applyBorder="1" applyAlignment="1">
      <alignment horizontal="center" vertical="center" wrapText="1"/>
    </xf>
    <xf numFmtId="0" fontId="20" fillId="9" borderId="28" xfId="0" applyFont="1" applyFill="1" applyBorder="1" applyAlignment="1">
      <alignment horizontal="center" vertical="center" wrapText="1"/>
    </xf>
    <xf numFmtId="0" fontId="20" fillId="9" borderId="29" xfId="0" applyFont="1" applyFill="1" applyBorder="1" applyAlignment="1">
      <alignment horizontal="center" vertical="center" wrapText="1"/>
    </xf>
    <xf numFmtId="1" fontId="20" fillId="9" borderId="30" xfId="0" applyNumberFormat="1" applyFont="1" applyFill="1" applyBorder="1" applyAlignment="1">
      <alignment horizontal="center" vertical="center" wrapText="1"/>
    </xf>
    <xf numFmtId="0" fontId="20" fillId="9" borderId="30" xfId="0" applyFont="1" applyFill="1" applyBorder="1" applyAlignment="1">
      <alignment horizontal="center" vertical="center" wrapText="1"/>
    </xf>
    <xf numFmtId="1" fontId="20" fillId="9" borderId="31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1" fontId="20" fillId="2" borderId="16" xfId="0" applyNumberFormat="1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34" xfId="6" applyNumberFormat="1" applyFont="1" applyFill="1" applyBorder="1" applyAlignment="1">
      <alignment horizontal="center" vertical="center" wrapText="1"/>
    </xf>
    <xf numFmtId="0" fontId="20" fillId="3" borderId="34" xfId="0" applyFont="1" applyFill="1" applyBorder="1" applyAlignment="1">
      <alignment horizontal="center" vertical="center" wrapText="1"/>
    </xf>
    <xf numFmtId="0" fontId="20" fillId="3" borderId="28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20" fillId="17" borderId="36" xfId="0" applyFont="1" applyFill="1" applyBorder="1" applyAlignment="1">
      <alignment vertical="center" wrapText="1"/>
    </xf>
    <xf numFmtId="0" fontId="0" fillId="7" borderId="4" xfId="0" applyFill="1" applyBorder="1" applyAlignment="1">
      <alignment wrapText="1"/>
    </xf>
    <xf numFmtId="0" fontId="22" fillId="7" borderId="19" xfId="0" applyFont="1" applyFill="1" applyBorder="1" applyAlignment="1">
      <alignment horizontal="center" vertical="center"/>
    </xf>
    <xf numFmtId="0" fontId="22" fillId="7" borderId="37" xfId="0" applyFont="1" applyFill="1" applyBorder="1" applyAlignment="1">
      <alignment horizontal="center" vertical="center"/>
    </xf>
    <xf numFmtId="8" fontId="22" fillId="7" borderId="1" xfId="0" applyNumberFormat="1" applyFont="1" applyFill="1" applyBorder="1" applyAlignment="1">
      <alignment horizontal="center" vertical="center"/>
    </xf>
    <xf numFmtId="0" fontId="0" fillId="7" borderId="7" xfId="0" applyFill="1" applyBorder="1"/>
    <xf numFmtId="0" fontId="0" fillId="3" borderId="20" xfId="0" applyFill="1" applyBorder="1"/>
    <xf numFmtId="0" fontId="0" fillId="7" borderId="1" xfId="0" applyFill="1" applyBorder="1"/>
    <xf numFmtId="0" fontId="0" fillId="7" borderId="4" xfId="0" applyFill="1" applyBorder="1"/>
    <xf numFmtId="0" fontId="0" fillId="7" borderId="19" xfId="0" applyFill="1" applyBorder="1" applyAlignment="1">
      <alignment horizontal="center" vertical="center"/>
    </xf>
    <xf numFmtId="9" fontId="0" fillId="7" borderId="9" xfId="6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20" xfId="0" applyFill="1" applyBorder="1"/>
    <xf numFmtId="0" fontId="0" fillId="7" borderId="38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4" borderId="39" xfId="0" applyFill="1" applyBorder="1"/>
    <xf numFmtId="0" fontId="23" fillId="0" borderId="0" xfId="0" applyFont="1"/>
    <xf numFmtId="0" fontId="19" fillId="18" borderId="4" xfId="0" applyFont="1" applyFill="1" applyBorder="1" applyAlignment="1">
      <alignment vertical="center"/>
    </xf>
    <xf numFmtId="0" fontId="19" fillId="18" borderId="37" xfId="0" applyFont="1" applyFill="1" applyBorder="1" applyAlignment="1">
      <alignment vertical="center"/>
    </xf>
    <xf numFmtId="0" fontId="20" fillId="19" borderId="40" xfId="0" applyFont="1" applyFill="1" applyBorder="1" applyAlignment="1">
      <alignment horizontal="center" vertical="center" wrapText="1"/>
    </xf>
    <xf numFmtId="0" fontId="20" fillId="17" borderId="37" xfId="0" applyFont="1" applyFill="1" applyBorder="1" applyAlignment="1">
      <alignment vertical="center" wrapText="1"/>
    </xf>
    <xf numFmtId="0" fontId="20" fillId="17" borderId="7" xfId="0" applyFont="1" applyFill="1" applyBorder="1" applyAlignment="1">
      <alignment vertical="center" wrapText="1"/>
    </xf>
    <xf numFmtId="0" fontId="20" fillId="18" borderId="41" xfId="0" applyFont="1" applyFill="1" applyBorder="1" applyAlignment="1">
      <alignment horizontal="center" vertical="center" wrapText="1"/>
    </xf>
    <xf numFmtId="0" fontId="20" fillId="18" borderId="42" xfId="0" applyFont="1" applyFill="1" applyBorder="1" applyAlignment="1">
      <alignment horizontal="center" vertical="center" wrapText="1"/>
    </xf>
    <xf numFmtId="0" fontId="20" fillId="18" borderId="43" xfId="0" applyFont="1" applyFill="1" applyBorder="1" applyAlignment="1">
      <alignment horizontal="center" vertical="center" wrapText="1"/>
    </xf>
    <xf numFmtId="0" fontId="20" fillId="9" borderId="41" xfId="0" applyFont="1" applyFill="1" applyBorder="1" applyAlignment="1">
      <alignment horizontal="center" vertical="center" wrapText="1"/>
    </xf>
    <xf numFmtId="1" fontId="20" fillId="9" borderId="42" xfId="0" applyNumberFormat="1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0" fillId="19" borderId="41" xfId="0" applyFont="1" applyFill="1" applyBorder="1" applyAlignment="1">
      <alignment horizontal="center" vertical="center" wrapText="1"/>
    </xf>
    <xf numFmtId="0" fontId="20" fillId="19" borderId="41" xfId="0" applyFont="1" applyFill="1" applyBorder="1" applyAlignment="1">
      <alignment horizontal="center" vertical="center" textRotation="90" wrapText="1"/>
    </xf>
    <xf numFmtId="9" fontId="20" fillId="19" borderId="42" xfId="6" applyNumberFormat="1" applyFont="1" applyFill="1" applyBorder="1" applyAlignment="1">
      <alignment horizontal="center" vertical="center" textRotation="90" wrapText="1"/>
    </xf>
    <xf numFmtId="0" fontId="20" fillId="19" borderId="42" xfId="0" applyFont="1" applyFill="1" applyBorder="1" applyAlignment="1">
      <alignment horizontal="center" vertical="center" textRotation="90" wrapText="1"/>
    </xf>
    <xf numFmtId="0" fontId="20" fillId="19" borderId="43" xfId="0" applyFont="1" applyFill="1" applyBorder="1" applyAlignment="1">
      <alignment horizontal="center" vertical="center" textRotation="90" wrapText="1"/>
    </xf>
    <xf numFmtId="0" fontId="20" fillId="19" borderId="44" xfId="0" applyFont="1" applyFill="1" applyBorder="1" applyAlignment="1">
      <alignment horizontal="center" vertical="center" textRotation="90" wrapText="1"/>
    </xf>
    <xf numFmtId="0" fontId="20" fillId="19" borderId="45" xfId="0" applyFont="1" applyFill="1" applyBorder="1" applyAlignment="1">
      <alignment horizontal="center" vertical="center" textRotation="90" wrapText="1"/>
    </xf>
    <xf numFmtId="0" fontId="20" fillId="17" borderId="11" xfId="0" applyFont="1" applyFill="1" applyBorder="1" applyAlignment="1">
      <alignment horizontal="center" vertical="center" wrapText="1"/>
    </xf>
    <xf numFmtId="0" fontId="20" fillId="17" borderId="8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0" fillId="0" borderId="1" xfId="0" applyBorder="1"/>
    <xf numFmtId="0" fontId="25" fillId="20" borderId="1" xfId="0" applyFont="1" applyFill="1" applyBorder="1" applyAlignment="1">
      <alignment wrapText="1"/>
    </xf>
    <xf numFmtId="0" fontId="0" fillId="3" borderId="1" xfId="0" applyFill="1" applyBorder="1"/>
    <xf numFmtId="0" fontId="10" fillId="7" borderId="46" xfId="0" applyFont="1" applyFill="1" applyBorder="1" applyAlignment="1">
      <alignment horizontal="centerContinuous"/>
    </xf>
    <xf numFmtId="0" fontId="10" fillId="7" borderId="47" xfId="0" applyFont="1" applyFill="1" applyBorder="1" applyAlignment="1">
      <alignment horizontal="centerContinuous"/>
    </xf>
    <xf numFmtId="0" fontId="10" fillId="7" borderId="48" xfId="0" applyFont="1" applyFill="1" applyBorder="1" applyAlignment="1">
      <alignment horizontal="centerContinuous"/>
    </xf>
    <xf numFmtId="0" fontId="8" fillId="21" borderId="49" xfId="0" applyFont="1" applyFill="1" applyBorder="1" applyAlignment="1">
      <alignment horizontal="left" wrapText="1"/>
    </xf>
    <xf numFmtId="0" fontId="8" fillId="21" borderId="50" xfId="0" applyFont="1" applyFill="1" applyBorder="1" applyAlignment="1">
      <alignment horizontal="left" wrapText="1"/>
    </xf>
    <xf numFmtId="0" fontId="19" fillId="10" borderId="49" xfId="0" applyFont="1" applyFill="1" applyBorder="1" applyAlignment="1">
      <alignment horizontal="centerContinuous" vertical="center"/>
    </xf>
    <xf numFmtId="0" fontId="19" fillId="10" borderId="50" xfId="0" applyFont="1" applyFill="1" applyBorder="1" applyAlignment="1">
      <alignment horizontal="centerContinuous" vertical="center"/>
    </xf>
    <xf numFmtId="0" fontId="19" fillId="10" borderId="51" xfId="0" applyFont="1" applyFill="1" applyBorder="1" applyAlignment="1">
      <alignment horizontal="centerContinuous" vertical="center"/>
    </xf>
    <xf numFmtId="0" fontId="19" fillId="10" borderId="52" xfId="0" applyFont="1" applyFill="1" applyBorder="1" applyAlignment="1">
      <alignment horizontal="centerContinuous" vertical="center"/>
    </xf>
    <xf numFmtId="0" fontId="19" fillId="11" borderId="49" xfId="0" applyFont="1" applyFill="1" applyBorder="1" applyAlignment="1">
      <alignment horizontal="centerContinuous" vertical="center"/>
    </xf>
    <xf numFmtId="0" fontId="19" fillId="11" borderId="53" xfId="0" applyFont="1" applyFill="1" applyBorder="1" applyAlignment="1">
      <alignment horizontal="centerContinuous" vertical="center"/>
    </xf>
    <xf numFmtId="0" fontId="19" fillId="11" borderId="51" xfId="0" applyFont="1" applyFill="1" applyBorder="1" applyAlignment="1">
      <alignment horizontal="centerContinuous" vertical="center"/>
    </xf>
    <xf numFmtId="0" fontId="19" fillId="11" borderId="54" xfId="0" applyFont="1" applyFill="1" applyBorder="1" applyAlignment="1">
      <alignment horizontal="centerContinuous" vertical="center"/>
    </xf>
    <xf numFmtId="0" fontId="20" fillId="9" borderId="49" xfId="0" applyFont="1" applyFill="1" applyBorder="1" applyAlignment="1">
      <alignment horizontal="centerContinuous" vertical="center" wrapText="1"/>
    </xf>
    <xf numFmtId="0" fontId="20" fillId="9" borderId="53" xfId="0" applyFont="1" applyFill="1" applyBorder="1" applyAlignment="1">
      <alignment horizontal="centerContinuous" vertical="center" wrapText="1"/>
    </xf>
    <xf numFmtId="0" fontId="20" fillId="9" borderId="50" xfId="0" applyFont="1" applyFill="1" applyBorder="1" applyAlignment="1">
      <alignment horizontal="centerContinuous" vertical="center" wrapText="1"/>
    </xf>
    <xf numFmtId="0" fontId="20" fillId="9" borderId="51" xfId="0" applyFont="1" applyFill="1" applyBorder="1" applyAlignment="1">
      <alignment horizontal="centerContinuous" vertical="center" wrapText="1"/>
    </xf>
    <xf numFmtId="0" fontId="20" fillId="9" borderId="54" xfId="0" applyFont="1" applyFill="1" applyBorder="1" applyAlignment="1">
      <alignment horizontal="centerContinuous" vertical="center" wrapText="1"/>
    </xf>
    <xf numFmtId="0" fontId="20" fillId="9" borderId="52" xfId="0" applyFont="1" applyFill="1" applyBorder="1" applyAlignment="1">
      <alignment horizontal="centerContinuous" vertical="center" wrapText="1"/>
    </xf>
    <xf numFmtId="0" fontId="20" fillId="8" borderId="49" xfId="0" applyFont="1" applyFill="1" applyBorder="1" applyAlignment="1">
      <alignment horizontal="centerContinuous" vertical="center" wrapText="1"/>
    </xf>
    <xf numFmtId="0" fontId="20" fillId="8" borderId="53" xfId="0" applyFont="1" applyFill="1" applyBorder="1" applyAlignment="1">
      <alignment horizontal="centerContinuous" vertical="center" wrapText="1"/>
    </xf>
    <xf numFmtId="0" fontId="20" fillId="8" borderId="50" xfId="0" applyFont="1" applyFill="1" applyBorder="1" applyAlignment="1">
      <alignment horizontal="centerContinuous" vertical="center" wrapText="1"/>
    </xf>
    <xf numFmtId="0" fontId="20" fillId="8" borderId="51" xfId="0" applyFont="1" applyFill="1" applyBorder="1" applyAlignment="1">
      <alignment horizontal="centerContinuous" vertical="center" wrapText="1"/>
    </xf>
    <xf numFmtId="0" fontId="20" fillId="8" borderId="54" xfId="0" applyFont="1" applyFill="1" applyBorder="1" applyAlignment="1">
      <alignment horizontal="centerContinuous" vertical="center" wrapText="1"/>
    </xf>
    <xf numFmtId="0" fontId="20" fillId="8" borderId="52" xfId="0" applyFont="1" applyFill="1" applyBorder="1" applyAlignment="1">
      <alignment horizontal="centerContinuous" vertical="center" wrapText="1"/>
    </xf>
    <xf numFmtId="0" fontId="21" fillId="13" borderId="46" xfId="0" applyFont="1" applyFill="1" applyBorder="1" applyAlignment="1">
      <alignment horizontal="centerContinuous" vertical="center"/>
    </xf>
    <xf numFmtId="0" fontId="21" fillId="13" borderId="47" xfId="0" applyFont="1" applyFill="1" applyBorder="1" applyAlignment="1">
      <alignment horizontal="centerContinuous" vertical="center"/>
    </xf>
    <xf numFmtId="0" fontId="21" fillId="13" borderId="48" xfId="0" applyFont="1" applyFill="1" applyBorder="1" applyAlignment="1">
      <alignment horizontal="centerContinuous" vertical="center"/>
    </xf>
    <xf numFmtId="0" fontId="20" fillId="3" borderId="47" xfId="0" applyFont="1" applyFill="1" applyBorder="1" applyAlignment="1">
      <alignment horizontal="centerContinuous" vertical="center" wrapText="1"/>
    </xf>
    <xf numFmtId="0" fontId="20" fillId="3" borderId="48" xfId="0" applyFont="1" applyFill="1" applyBorder="1" applyAlignment="1">
      <alignment horizontal="centerContinuous" vertical="center" wrapText="1"/>
    </xf>
    <xf numFmtId="0" fontId="20" fillId="3" borderId="25" xfId="0" applyFont="1" applyFill="1" applyBorder="1" applyAlignment="1">
      <alignment horizontal="centerContinuous" vertical="center" wrapText="1"/>
    </xf>
    <xf numFmtId="0" fontId="20" fillId="3" borderId="55" xfId="0" applyFont="1" applyFill="1" applyBorder="1" applyAlignment="1">
      <alignment horizontal="centerContinuous" vertical="center" wrapText="1"/>
    </xf>
    <xf numFmtId="0" fontId="20" fillId="3" borderId="56" xfId="0" applyFont="1" applyFill="1" applyBorder="1" applyAlignment="1">
      <alignment horizontal="centerContinuous" vertical="center" wrapText="1"/>
    </xf>
    <xf numFmtId="0" fontId="21" fillId="16" borderId="14" xfId="0" applyFont="1" applyFill="1" applyBorder="1" applyAlignment="1">
      <alignment horizontal="centerContinuous" vertical="center"/>
    </xf>
    <xf numFmtId="0" fontId="19" fillId="18" borderId="4" xfId="0" applyFont="1" applyFill="1" applyBorder="1" applyAlignment="1">
      <alignment horizontal="centerContinuous" vertical="center"/>
    </xf>
    <xf numFmtId="0" fontId="19" fillId="18" borderId="7" xfId="0" applyFont="1" applyFill="1" applyBorder="1" applyAlignment="1">
      <alignment horizontal="centerContinuous" vertical="center"/>
    </xf>
    <xf numFmtId="0" fontId="20" fillId="9" borderId="4" xfId="0" applyFont="1" applyFill="1" applyBorder="1" applyAlignment="1">
      <alignment horizontal="centerContinuous" vertical="center" wrapText="1"/>
    </xf>
    <xf numFmtId="0" fontId="20" fillId="9" borderId="37" xfId="0" applyFont="1" applyFill="1" applyBorder="1" applyAlignment="1">
      <alignment horizontal="centerContinuous" vertical="center" wrapText="1"/>
    </xf>
    <xf numFmtId="0" fontId="20" fillId="19" borderId="4" xfId="0" applyFont="1" applyFill="1" applyBorder="1" applyAlignment="1">
      <alignment horizontal="centerContinuous" vertical="center" wrapText="1"/>
    </xf>
    <xf numFmtId="0" fontId="20" fillId="19" borderId="37" xfId="0" applyFont="1" applyFill="1" applyBorder="1" applyAlignment="1">
      <alignment horizontal="centerContinuous" vertical="center" wrapText="1"/>
    </xf>
    <xf numFmtId="0" fontId="20" fillId="19" borderId="7" xfId="0" applyFont="1" applyFill="1" applyBorder="1" applyAlignment="1">
      <alignment horizontal="centerContinuous" vertical="center" wrapText="1"/>
    </xf>
    <xf numFmtId="0" fontId="20" fillId="19" borderId="40" xfId="0" applyFont="1" applyFill="1" applyBorder="1" applyAlignment="1">
      <alignment horizontal="centerContinuous" vertical="center" wrapText="1"/>
    </xf>
    <xf numFmtId="0" fontId="20" fillId="19" borderId="57" xfId="0" applyFont="1" applyFill="1" applyBorder="1" applyAlignment="1">
      <alignment horizontal="centerContinuous" vertical="center" wrapText="1"/>
    </xf>
    <xf numFmtId="0" fontId="20" fillId="19" borderId="58" xfId="0" applyFont="1" applyFill="1" applyBorder="1" applyAlignment="1">
      <alignment horizontal="centerContinuous" vertical="center" wrapText="1"/>
    </xf>
    <xf numFmtId="0" fontId="20" fillId="19" borderId="59" xfId="0" applyFont="1" applyFill="1" applyBorder="1" applyAlignment="1">
      <alignment horizontal="centerContinuous" vertical="center" wrapText="1"/>
    </xf>
    <xf numFmtId="0" fontId="20" fillId="19" borderId="60" xfId="0" applyFont="1" applyFill="1" applyBorder="1" applyAlignment="1">
      <alignment horizontal="centerContinuous" vertical="center" wrapText="1"/>
    </xf>
  </cellXfs>
  <cellStyles count="7">
    <cellStyle name="Lien hypertexte" xfId="1" builtinId="8"/>
    <cellStyle name="Milliers 2" xfId="2" xr:uid="{9A6A7B54-14B7-4DA2-9A3D-545A5DBFDD13}"/>
    <cellStyle name="Milliers 2 2" xfId="3" xr:uid="{084C8949-13AB-4EA9-A30F-33FA3414087E}"/>
    <cellStyle name="Milliers 3" xfId="4" xr:uid="{55F3AA0A-DAF8-4552-99F8-8AE05EE0C6CB}"/>
    <cellStyle name="Normal" xfId="0" builtinId="0"/>
    <cellStyle name="Normal 2" xfId="5" xr:uid="{9998B56C-841B-4B5F-B359-C65B8CD9722F}"/>
    <cellStyle name="Pourcentage" xfId="6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339966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Empreinte carbone de l'évènement par catégorie (%) Parcours découverte</a:t>
            </a:r>
          </a:p>
        </c:rich>
      </c:tx>
      <c:layout>
        <c:manualLayout>
          <c:xMode val="edge"/>
          <c:yMode val="edge"/>
          <c:x val="0.10754755504801258"/>
          <c:y val="8.999151111569644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67148131441959"/>
          <c:y val="0.12036364611724401"/>
          <c:w val="0.45908359319002384"/>
          <c:h val="0.32171965223861482"/>
        </c:manualLayout>
      </c:layout>
      <c:pieChart>
        <c:varyColors val="1"/>
        <c:ser>
          <c:idx val="0"/>
          <c:order val="0"/>
          <c:spPr>
            <a:solidFill>
              <a:srgbClr val="0066CC"/>
            </a:solidFill>
            <a:ln w="12700">
              <a:solidFill>
                <a:srgbClr val="FFFFFF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0E-455E-8726-E0805C0B22E1}"/>
              </c:ext>
            </c:extLst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0E-455E-8726-E0805C0B22E1}"/>
              </c:ext>
            </c:extLst>
          </c:dPt>
          <c:dPt>
            <c:idx val="2"/>
            <c:bubble3D val="0"/>
            <c:spPr>
              <a:solidFill>
                <a:srgbClr val="969696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A50E-455E-8726-E0805C0B22E1}"/>
              </c:ext>
            </c:extLst>
          </c:dPt>
          <c:dPt>
            <c:idx val="3"/>
            <c:bubble3D val="0"/>
            <c:spPr>
              <a:solidFill>
                <a:srgbClr val="FFCC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50E-455E-8726-E0805C0B22E1}"/>
              </c:ext>
            </c:extLst>
          </c:dPt>
          <c:dPt>
            <c:idx val="4"/>
            <c:bubble3D val="0"/>
            <c:spPr>
              <a:solidFill>
                <a:srgbClr val="33CCCC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50E-455E-8726-E0805C0B22E1}"/>
              </c:ext>
            </c:extLst>
          </c:dPt>
          <c:dPt>
            <c:idx val="5"/>
            <c:bubble3D val="0"/>
            <c:spPr>
              <a:solidFill>
                <a:srgbClr val="339966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50E-455E-8726-E0805C0B22E1}"/>
              </c:ext>
            </c:extLst>
          </c:dPt>
          <c:dPt>
            <c:idx val="6"/>
            <c:bubble3D val="0"/>
            <c:spPr>
              <a:solidFill>
                <a:srgbClr val="333399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50E-455E-8726-E0805C0B22E1}"/>
              </c:ext>
            </c:extLst>
          </c:dPt>
          <c:dPt>
            <c:idx val="7"/>
            <c:bubble3D val="0"/>
            <c:spPr>
              <a:solidFill>
                <a:srgbClr val="9933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50E-455E-8726-E0805C0B22E1}"/>
              </c:ext>
            </c:extLst>
          </c:dPt>
          <c:dPt>
            <c:idx val="8"/>
            <c:bubble3D val="0"/>
            <c:spPr>
              <a:solidFill>
                <a:srgbClr val="80808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A50E-455E-8726-E0805C0B22E1}"/>
              </c:ext>
            </c:extLst>
          </c:dPt>
          <c:dPt>
            <c:idx val="9"/>
            <c:bubble3D val="0"/>
            <c:spPr>
              <a:solidFill>
                <a:srgbClr val="8080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50E-455E-8726-E0805C0B22E1}"/>
              </c:ext>
            </c:extLst>
          </c:dPt>
          <c:dPt>
            <c:idx val="10"/>
            <c:bubble3D val="0"/>
            <c:spPr>
              <a:solidFill>
                <a:srgbClr val="333399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A50E-455E-8726-E0805C0B22E1}"/>
              </c:ext>
            </c:extLst>
          </c:dPt>
          <c:dPt>
            <c:idx val="11"/>
            <c:bubble3D val="0"/>
            <c:spPr>
              <a:solidFill>
                <a:srgbClr val="333333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A50E-455E-8726-E0805C0B22E1}"/>
              </c:ext>
            </c:extLst>
          </c:dPt>
          <c:dPt>
            <c:idx val="12"/>
            <c:bubble3D val="0"/>
            <c:spPr>
              <a:solidFill>
                <a:srgbClr val="666699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50E-455E-8726-E0805C0B22E1}"/>
              </c:ext>
            </c:extLst>
          </c:dPt>
          <c:dPt>
            <c:idx val="13"/>
            <c:bubble3D val="0"/>
            <c:spPr>
              <a:solidFill>
                <a:srgbClr val="FF808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A50E-455E-8726-E0805C0B22E1}"/>
              </c:ext>
            </c:extLst>
          </c:dPt>
          <c:dPt>
            <c:idx val="14"/>
            <c:bubble3D val="0"/>
            <c:spPr>
              <a:solidFill>
                <a:srgbClr val="C0C0C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50E-455E-8726-E0805C0B22E1}"/>
              </c:ext>
            </c:extLst>
          </c:dPt>
          <c:dPt>
            <c:idx val="15"/>
            <c:bubble3D val="0"/>
            <c:spPr>
              <a:solidFill>
                <a:srgbClr val="FFCC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A50E-455E-8726-E0805C0B22E1}"/>
              </c:ext>
            </c:extLst>
          </c:dPt>
          <c:dPt>
            <c:idx val="16"/>
            <c:bubble3D val="0"/>
            <c:spPr>
              <a:solidFill>
                <a:srgbClr val="9999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50E-455E-8726-E0805C0B22E1}"/>
              </c:ext>
            </c:extLst>
          </c:dPt>
          <c:dPt>
            <c:idx val="17"/>
            <c:bubble3D val="0"/>
            <c:spPr>
              <a:solidFill>
                <a:srgbClr val="969696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A50E-455E-8726-E0805C0B22E1}"/>
              </c:ext>
            </c:extLst>
          </c:dPt>
          <c:dPt>
            <c:idx val="18"/>
            <c:bubble3D val="0"/>
            <c:spPr>
              <a:solidFill>
                <a:srgbClr val="333399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50E-455E-8726-E0805C0B22E1}"/>
              </c:ext>
            </c:extLst>
          </c:dPt>
          <c:dPt>
            <c:idx val="19"/>
            <c:bubble3D val="0"/>
            <c:spPr>
              <a:solidFill>
                <a:srgbClr val="FF66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A50E-455E-8726-E0805C0B22E1}"/>
              </c:ext>
            </c:extLst>
          </c:dPt>
          <c:dPt>
            <c:idx val="20"/>
            <c:bubble3D val="0"/>
            <c:spPr>
              <a:solidFill>
                <a:srgbClr val="80808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50E-455E-8726-E0805C0B22E1}"/>
              </c:ext>
            </c:extLst>
          </c:dPt>
          <c:dPt>
            <c:idx val="21"/>
            <c:bubble3D val="0"/>
            <c:spPr>
              <a:solidFill>
                <a:srgbClr val="FF99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A50E-455E-8726-E0805C0B22E1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6-A50E-455E-8726-E0805C0B22E1}"/>
              </c:ext>
            </c:extLst>
          </c:dPt>
          <c:dPt>
            <c:idx val="23"/>
            <c:bubble3D val="0"/>
            <c:spPr>
              <a:solidFill>
                <a:srgbClr val="339966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A50E-455E-8726-E0805C0B22E1}"/>
              </c:ext>
            </c:extLst>
          </c:dPt>
          <c:dPt>
            <c:idx val="24"/>
            <c:bubble3D val="0"/>
            <c:spPr>
              <a:solidFill>
                <a:srgbClr val="9999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A50E-455E-8726-E0805C0B22E1}"/>
              </c:ext>
            </c:extLst>
          </c:dPt>
          <c:dPt>
            <c:idx val="25"/>
            <c:bubble3D val="0"/>
            <c:spPr>
              <a:solidFill>
                <a:srgbClr val="FFFF99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A50E-455E-8726-E0805C0B22E1}"/>
              </c:ext>
            </c:extLst>
          </c:dPt>
          <c:dPt>
            <c:idx val="26"/>
            <c:bubble3D val="0"/>
            <c:spPr>
              <a:solidFill>
                <a:srgbClr val="C0C0C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A50E-455E-8726-E0805C0B22E1}"/>
              </c:ext>
            </c:extLst>
          </c:dPt>
          <c:dPt>
            <c:idx val="27"/>
            <c:bubble3D val="0"/>
            <c:spPr>
              <a:solidFill>
                <a:srgbClr val="FFFF99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A50E-455E-8726-E0805C0B22E1}"/>
              </c:ext>
            </c:extLst>
          </c:dPt>
          <c:dPt>
            <c:idx val="28"/>
            <c:bubble3D val="0"/>
            <c:spPr>
              <a:solidFill>
                <a:srgbClr val="99CCFF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A50E-455E-8726-E0805C0B22E1}"/>
              </c:ext>
            </c:extLst>
          </c:dPt>
          <c:dPt>
            <c:idx val="29"/>
            <c:bubble3D val="0"/>
            <c:spPr>
              <a:solidFill>
                <a:srgbClr val="969696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A50E-455E-8726-E0805C0B22E1}"/>
              </c:ext>
            </c:extLst>
          </c:dPt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50E-455E-8726-E0805C0B22E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 Résultats DECOUVERTE'!$O$9:$O$38</c:f>
              <c:strCache>
                <c:ptCount val="30"/>
                <c:pt idx="0">
                  <c:v>Restauration et hébergement</c:v>
                </c:pt>
                <c:pt idx="1">
                  <c:v>Restauration</c:v>
                </c:pt>
                <c:pt idx="2">
                  <c:v>Hébergement</c:v>
                </c:pt>
                <c:pt idx="3">
                  <c:v>Déplacements</c:v>
                </c:pt>
                <c:pt idx="4">
                  <c:v>Pour venir sur site</c:v>
                </c:pt>
                <c:pt idx="5">
                  <c:v>Sur site</c:v>
                </c:pt>
                <c:pt idx="6">
                  <c:v>Infra et énergie</c:v>
                </c:pt>
                <c:pt idx="7">
                  <c:v>Infrastructures pérennes</c:v>
                </c:pt>
                <c:pt idx="8">
                  <c:v>Infrastructures temporaires</c:v>
                </c:pt>
                <c:pt idx="9">
                  <c:v>Energies pour les infra pérennes</c:v>
                </c:pt>
                <c:pt idx="10">
                  <c:v>Energies pour les infra temp.</c:v>
                </c:pt>
                <c:pt idx="11">
                  <c:v>Matériel sportif</c:v>
                </c:pt>
                <c:pt idx="12">
                  <c:v>Textile</c:v>
                </c:pt>
                <c:pt idx="13">
                  <c:v>Equipements individuels</c:v>
                </c:pt>
                <c:pt idx="14">
                  <c:v>Equipements communs</c:v>
                </c:pt>
                <c:pt idx="15">
                  <c:v>Logistique</c:v>
                </c:pt>
                <c:pt idx="16">
                  <c:v>Logistique pour l'organisateur</c:v>
                </c:pt>
                <c:pt idx="17">
                  <c:v>Logistique sur site</c:v>
                </c:pt>
                <c:pt idx="18">
                  <c:v>Objets promotionnels</c:v>
                </c:pt>
                <c:pt idx="19">
                  <c:v>Récompenses</c:v>
                </c:pt>
                <c:pt idx="20">
                  <c:v>Cadeaux (offerts)</c:v>
                </c:pt>
                <c:pt idx="21">
                  <c:v>Boutiques</c:v>
                </c:pt>
                <c:pt idx="22">
                  <c:v>Habillage du site</c:v>
                </c:pt>
                <c:pt idx="23">
                  <c:v>Décors et revêtements</c:v>
                </c:pt>
                <c:pt idx="24">
                  <c:v>Support de communication</c:v>
                </c:pt>
                <c:pt idx="25">
                  <c:v>Numérique</c:v>
                </c:pt>
                <c:pt idx="26">
                  <c:v>Matériel numérique pour les membres de l'organisation</c:v>
                </c:pt>
                <c:pt idx="27">
                  <c:v>Matériel numérique pour la diffusion d'informations et de l'évènement sur place</c:v>
                </c:pt>
                <c:pt idx="28">
                  <c:v>Matériel numérique pour la diffusion vidéo hors du site </c:v>
                </c:pt>
                <c:pt idx="29">
                  <c:v>Déchets</c:v>
                </c:pt>
              </c:strCache>
            </c:strRef>
          </c:cat>
          <c:val>
            <c:numRef>
              <c:f>'2. Résultats DECOUVERTE'!$Q$9:$Q$38</c:f>
              <c:numCache>
                <c:formatCode>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A50E-455E-8726-E0805C0B2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259369438815363E-3"/>
          <c:y val="0.75030422392711915"/>
          <c:w val="0.96311243326578433"/>
          <c:h val="0.23847750445659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800" b="0" i="0" u="none" strike="noStrike" baseline="0">
                <a:solidFill>
                  <a:srgbClr val="339966"/>
                </a:solidFill>
                <a:latin typeface="Calibri"/>
                <a:ea typeface="Calibri"/>
                <a:cs typeface="Calibri"/>
              </a:rPr>
              <a:t>Empreinte carbone de l'évènement par catégorie </a:t>
            </a:r>
            <a:endParaRPr lang="fr-FR"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800" b="0" i="0" u="none" strike="noStrike" baseline="0">
                <a:solidFill>
                  <a:srgbClr val="339966"/>
                </a:solidFill>
                <a:latin typeface="Calibri"/>
                <a:ea typeface="Calibri"/>
                <a:cs typeface="Calibri"/>
              </a:rPr>
              <a:t>(kgeqCO2) Parcours découverte</a:t>
            </a:r>
          </a:p>
        </c:rich>
      </c:tx>
      <c:layout>
        <c:manualLayout>
          <c:xMode val="edge"/>
          <c:yMode val="edge"/>
          <c:x val="0.15877950227027512"/>
          <c:y val="1.01914097997666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96185604554891E-3"/>
          <c:y val="0.10828372912252059"/>
          <c:w val="0.96242663218210622"/>
          <c:h val="0.6140324404359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 Résultats DECOUVERTE'!$P$7</c:f>
              <c:strCache>
                <c:ptCount val="1"/>
                <c:pt idx="0">
                  <c:v>Total Emissions DECOUVERTE (kgCO2 éq)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66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BD05-44D9-87BB-CD3C8CF3F7C9}"/>
              </c:ext>
            </c:extLst>
          </c:dPt>
          <c:dPt>
            <c:idx val="2"/>
            <c:invertIfNegative val="0"/>
            <c:bubble3D val="0"/>
            <c:spPr>
              <a:solidFill>
                <a:srgbClr val="96969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D05-44D9-87BB-CD3C8CF3F7C9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D05-44D9-87BB-CD3C8CF3F7C9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05-44D9-87BB-CD3C8CF3F7C9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D05-44D9-87BB-CD3C8CF3F7C9}"/>
              </c:ext>
            </c:extLst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05-44D9-87BB-CD3C8CF3F7C9}"/>
              </c:ext>
            </c:extLst>
          </c:dPt>
          <c:dPt>
            <c:idx val="8"/>
            <c:invertIfNegative val="0"/>
            <c:bubble3D val="0"/>
            <c:spPr>
              <a:solidFill>
                <a:srgbClr val="8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BD05-44D9-87BB-CD3C8CF3F7C9}"/>
              </c:ext>
            </c:extLst>
          </c:dPt>
          <c:cat>
            <c:strRef>
              <c:f>'2. Résultats DECOUVERTE'!$O$8:$O$38</c:f>
              <c:strCache>
                <c:ptCount val="31"/>
                <c:pt idx="0">
                  <c:v>TOTAL</c:v>
                </c:pt>
                <c:pt idx="1">
                  <c:v>Restauration et hébergement</c:v>
                </c:pt>
                <c:pt idx="2">
                  <c:v>Restauration</c:v>
                </c:pt>
                <c:pt idx="3">
                  <c:v>Hébergement</c:v>
                </c:pt>
                <c:pt idx="4">
                  <c:v>Déplacements</c:v>
                </c:pt>
                <c:pt idx="5">
                  <c:v>Pour venir sur site</c:v>
                </c:pt>
                <c:pt idx="6">
                  <c:v>Sur site</c:v>
                </c:pt>
                <c:pt idx="7">
                  <c:v>Infra et énergie</c:v>
                </c:pt>
                <c:pt idx="8">
                  <c:v>Infrastructures pérennes</c:v>
                </c:pt>
                <c:pt idx="9">
                  <c:v>Infrastructures temporaires</c:v>
                </c:pt>
                <c:pt idx="10">
                  <c:v>Energies pour les infra pérennes</c:v>
                </c:pt>
                <c:pt idx="11">
                  <c:v>Energies pour les infra temp.</c:v>
                </c:pt>
                <c:pt idx="12">
                  <c:v>Matériel sportif</c:v>
                </c:pt>
                <c:pt idx="13">
                  <c:v>Textile</c:v>
                </c:pt>
                <c:pt idx="14">
                  <c:v>Equipements individuels</c:v>
                </c:pt>
                <c:pt idx="15">
                  <c:v>Equipements communs</c:v>
                </c:pt>
                <c:pt idx="16">
                  <c:v>Logistique</c:v>
                </c:pt>
                <c:pt idx="17">
                  <c:v>Logistique pour l'organisateur</c:v>
                </c:pt>
                <c:pt idx="18">
                  <c:v>Logistique sur site</c:v>
                </c:pt>
                <c:pt idx="19">
                  <c:v>Objets promotionnels</c:v>
                </c:pt>
                <c:pt idx="20">
                  <c:v>Récompenses</c:v>
                </c:pt>
                <c:pt idx="21">
                  <c:v>Cadeaux (offerts)</c:v>
                </c:pt>
                <c:pt idx="22">
                  <c:v>Boutiques</c:v>
                </c:pt>
                <c:pt idx="23">
                  <c:v>Habillage du site</c:v>
                </c:pt>
                <c:pt idx="24">
                  <c:v>Décors et revêtements</c:v>
                </c:pt>
                <c:pt idx="25">
                  <c:v>Support de communication</c:v>
                </c:pt>
                <c:pt idx="26">
                  <c:v>Numérique</c:v>
                </c:pt>
                <c:pt idx="27">
                  <c:v>Matériel numérique pour les membres de l'organisation</c:v>
                </c:pt>
                <c:pt idx="28">
                  <c:v>Matériel numérique pour la diffusion d'informations et de l'évènement sur place</c:v>
                </c:pt>
                <c:pt idx="29">
                  <c:v>Matériel numérique pour la diffusion vidéo hors du site </c:v>
                </c:pt>
                <c:pt idx="30">
                  <c:v>Déchets</c:v>
                </c:pt>
              </c:strCache>
            </c:strRef>
          </c:cat>
          <c:val>
            <c:numRef>
              <c:f>'2. Résultats DECOUVERTE'!$P$8:$P$38</c:f>
              <c:numCache>
                <c:formatCode>#,##0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D05-44D9-87BB-CD3C8CF3F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5860544"/>
        <c:axId val="1"/>
      </c:barChart>
      <c:catAx>
        <c:axId val="53586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1270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5860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800" b="0" i="0" u="none" strike="noStrike" baseline="0">
                <a:solidFill>
                  <a:srgbClr val="339966"/>
                </a:solidFill>
                <a:latin typeface="Calibri"/>
                <a:ea typeface="Calibri"/>
                <a:cs typeface="Calibri"/>
              </a:rPr>
              <a:t>Impact des actions de réduction sur l'empreinte carbone de l'évènement</a:t>
            </a:r>
            <a:endParaRPr lang="fr-FR"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 sz="1800" b="0" i="0" u="none" strike="noStrike" baseline="0">
                <a:solidFill>
                  <a:srgbClr val="339966"/>
                </a:solidFill>
                <a:latin typeface="Calibri"/>
                <a:ea typeface="Calibri"/>
                <a:cs typeface="Calibri"/>
              </a:rPr>
              <a:t>(kgeqCO2) Parcours découverte</a:t>
            </a:r>
          </a:p>
        </c:rich>
      </c:tx>
      <c:layout>
        <c:manualLayout>
          <c:xMode val="edge"/>
          <c:yMode val="edge"/>
          <c:x val="0.19105580471425501"/>
          <c:y val="1.3746145590089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5818351988412839E-3"/>
          <c:y val="0.14605279689470008"/>
          <c:w val="0.98367921075852915"/>
          <c:h val="0.56702850559118856"/>
        </c:manualLayout>
      </c:layout>
      <c:barChart>
        <c:barDir val="col"/>
        <c:grouping val="stacked"/>
        <c:varyColors val="0"/>
        <c:ser>
          <c:idx val="1"/>
          <c:order val="0"/>
          <c:tx>
            <c:v>Impact des actions de réduction sélectionnées</c:v>
          </c:tx>
          <c:spPr>
            <a:solidFill>
              <a:srgbClr val="FF660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6695-4690-A7C3-63378B29068F}"/>
              </c:ext>
            </c:extLst>
          </c:dPt>
          <c:dPt>
            <c:idx val="2"/>
            <c:invertIfNegative val="0"/>
            <c:bubble3D val="0"/>
            <c:spPr>
              <a:solidFill>
                <a:srgbClr val="00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695-4690-A7C3-63378B29068F}"/>
              </c:ext>
            </c:extLst>
          </c:dPt>
          <c:dPt>
            <c:idx val="3"/>
            <c:invertIfNegative val="0"/>
            <c:bubble3D val="0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6695-4690-A7C3-63378B29068F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695-4690-A7C3-63378B29068F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6695-4690-A7C3-63378B29068F}"/>
              </c:ext>
            </c:extLst>
          </c:dPt>
          <c:dPt>
            <c:idx val="6"/>
            <c:invertIfNegative val="0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695-4690-A7C3-63378B29068F}"/>
              </c:ext>
            </c:extLst>
          </c:dPt>
          <c:dPt>
            <c:idx val="8"/>
            <c:invertIfNegative val="0"/>
            <c:bubble3D val="0"/>
            <c:spPr>
              <a:solidFill>
                <a:srgbClr val="80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6695-4690-A7C3-63378B29068F}"/>
              </c:ext>
            </c:extLst>
          </c:dPt>
          <c:cat>
            <c:strRef>
              <c:f>'2. Résultats DECOUVERTE'!$O$9:$O$38</c:f>
              <c:strCache>
                <c:ptCount val="30"/>
                <c:pt idx="0">
                  <c:v>Restauration et hébergement</c:v>
                </c:pt>
                <c:pt idx="1">
                  <c:v>Restauration</c:v>
                </c:pt>
                <c:pt idx="2">
                  <c:v>Hébergement</c:v>
                </c:pt>
                <c:pt idx="3">
                  <c:v>Déplacements</c:v>
                </c:pt>
                <c:pt idx="4">
                  <c:v>Pour venir sur site</c:v>
                </c:pt>
                <c:pt idx="5">
                  <c:v>Sur site</c:v>
                </c:pt>
                <c:pt idx="6">
                  <c:v>Infra et énergie</c:v>
                </c:pt>
                <c:pt idx="7">
                  <c:v>Infrastructures pérennes</c:v>
                </c:pt>
                <c:pt idx="8">
                  <c:v>Infrastructures temporaires</c:v>
                </c:pt>
                <c:pt idx="9">
                  <c:v>Energies pour les infra pérennes</c:v>
                </c:pt>
                <c:pt idx="10">
                  <c:v>Energies pour les infra temp.</c:v>
                </c:pt>
                <c:pt idx="11">
                  <c:v>Matériel sportif</c:v>
                </c:pt>
                <c:pt idx="12">
                  <c:v>Textile</c:v>
                </c:pt>
                <c:pt idx="13">
                  <c:v>Equipements individuels</c:v>
                </c:pt>
                <c:pt idx="14">
                  <c:v>Equipements communs</c:v>
                </c:pt>
                <c:pt idx="15">
                  <c:v>Logistique</c:v>
                </c:pt>
                <c:pt idx="16">
                  <c:v>Logistique pour l'organisateur</c:v>
                </c:pt>
                <c:pt idx="17">
                  <c:v>Logistique sur site</c:v>
                </c:pt>
                <c:pt idx="18">
                  <c:v>Objets promotionnels</c:v>
                </c:pt>
                <c:pt idx="19">
                  <c:v>Récompenses</c:v>
                </c:pt>
                <c:pt idx="20">
                  <c:v>Cadeaux (offerts)</c:v>
                </c:pt>
                <c:pt idx="21">
                  <c:v>Boutiques</c:v>
                </c:pt>
                <c:pt idx="22">
                  <c:v>Habillage du site</c:v>
                </c:pt>
                <c:pt idx="23">
                  <c:v>Décors et revêtements</c:v>
                </c:pt>
                <c:pt idx="24">
                  <c:v>Support de communication</c:v>
                </c:pt>
                <c:pt idx="25">
                  <c:v>Numérique</c:v>
                </c:pt>
                <c:pt idx="26">
                  <c:v>Matériel numérique pour les membres de l'organisation</c:v>
                </c:pt>
                <c:pt idx="27">
                  <c:v>Matériel numérique pour la diffusion d'informations et de l'évènement sur place</c:v>
                </c:pt>
                <c:pt idx="28">
                  <c:v>Matériel numérique pour la diffusion vidéo hors du site </c:v>
                </c:pt>
                <c:pt idx="29">
                  <c:v>Déchets</c:v>
                </c:pt>
              </c:strCache>
            </c:strRef>
          </c:cat>
          <c:val>
            <c:numRef>
              <c:f>'2. Résultats DECOUVERTE'!$AC$9:$AC$38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95-4690-A7C3-63378B29068F}"/>
            </c:ext>
          </c:extLst>
        </c:ser>
        <c:ser>
          <c:idx val="0"/>
          <c:order val="1"/>
          <c:tx>
            <c:v>Empreinte AVEC actions de réduction</c:v>
          </c:tx>
          <c:spPr>
            <a:solidFill>
              <a:srgbClr val="FFFFCC"/>
            </a:solidFill>
            <a:ln w="25400">
              <a:noFill/>
            </a:ln>
          </c:spPr>
          <c:invertIfNegative val="0"/>
          <c:cat>
            <c:strRef>
              <c:f>'2. Résultats DECOUVERTE'!$O$9:$O$38</c:f>
              <c:strCache>
                <c:ptCount val="30"/>
                <c:pt idx="0">
                  <c:v>Restauration et hébergement</c:v>
                </c:pt>
                <c:pt idx="1">
                  <c:v>Restauration</c:v>
                </c:pt>
                <c:pt idx="2">
                  <c:v>Hébergement</c:v>
                </c:pt>
                <c:pt idx="3">
                  <c:v>Déplacements</c:v>
                </c:pt>
                <c:pt idx="4">
                  <c:v>Pour venir sur site</c:v>
                </c:pt>
                <c:pt idx="5">
                  <c:v>Sur site</c:v>
                </c:pt>
                <c:pt idx="6">
                  <c:v>Infra et énergie</c:v>
                </c:pt>
                <c:pt idx="7">
                  <c:v>Infrastructures pérennes</c:v>
                </c:pt>
                <c:pt idx="8">
                  <c:v>Infrastructures temporaires</c:v>
                </c:pt>
                <c:pt idx="9">
                  <c:v>Energies pour les infra pérennes</c:v>
                </c:pt>
                <c:pt idx="10">
                  <c:v>Energies pour les infra temp.</c:v>
                </c:pt>
                <c:pt idx="11">
                  <c:v>Matériel sportif</c:v>
                </c:pt>
                <c:pt idx="12">
                  <c:v>Textile</c:v>
                </c:pt>
                <c:pt idx="13">
                  <c:v>Equipements individuels</c:v>
                </c:pt>
                <c:pt idx="14">
                  <c:v>Equipements communs</c:v>
                </c:pt>
                <c:pt idx="15">
                  <c:v>Logistique</c:v>
                </c:pt>
                <c:pt idx="16">
                  <c:v>Logistique pour l'organisateur</c:v>
                </c:pt>
                <c:pt idx="17">
                  <c:v>Logistique sur site</c:v>
                </c:pt>
                <c:pt idx="18">
                  <c:v>Objets promotionnels</c:v>
                </c:pt>
                <c:pt idx="19">
                  <c:v>Récompenses</c:v>
                </c:pt>
                <c:pt idx="20">
                  <c:v>Cadeaux (offerts)</c:v>
                </c:pt>
                <c:pt idx="21">
                  <c:v>Boutiques</c:v>
                </c:pt>
                <c:pt idx="22">
                  <c:v>Habillage du site</c:v>
                </c:pt>
                <c:pt idx="23">
                  <c:v>Décors et revêtements</c:v>
                </c:pt>
                <c:pt idx="24">
                  <c:v>Support de communication</c:v>
                </c:pt>
                <c:pt idx="25">
                  <c:v>Numérique</c:v>
                </c:pt>
                <c:pt idx="26">
                  <c:v>Matériel numérique pour les membres de l'organisation</c:v>
                </c:pt>
                <c:pt idx="27">
                  <c:v>Matériel numérique pour la diffusion d'informations et de l'évènement sur place</c:v>
                </c:pt>
                <c:pt idx="28">
                  <c:v>Matériel numérique pour la diffusion vidéo hors du site </c:v>
                </c:pt>
                <c:pt idx="29">
                  <c:v>Déchets</c:v>
                </c:pt>
              </c:strCache>
            </c:strRef>
          </c:cat>
          <c:val>
            <c:numRef>
              <c:f>'2. Résultats DECOUVERTE'!$AA$9:$AA$38</c:f>
              <c:numCache>
                <c:formatCode>0.0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11">
                  <c:v>0</c:v>
                </c:pt>
                <c:pt idx="15">
                  <c:v>0</c:v>
                </c:pt>
                <c:pt idx="18">
                  <c:v>0</c:v>
                </c:pt>
                <c:pt idx="22">
                  <c:v>0</c:v>
                </c:pt>
                <c:pt idx="25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695-4690-A7C3-63378B290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7712464"/>
        <c:axId val="1"/>
      </c:barChart>
      <c:catAx>
        <c:axId val="51771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1"/>
        <c:majorTickMark val="none"/>
        <c:minorTickMark val="none"/>
        <c:tickLblPos val="nextTo"/>
        <c:spPr>
          <a:ln w="1270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17712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064394442982136"/>
          <c:y val="0.95707538670997572"/>
          <c:w val="0.44837871286543629"/>
          <c:h val="3.78019003727459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13</xdr:row>
      <xdr:rowOff>142875</xdr:rowOff>
    </xdr:from>
    <xdr:to>
      <xdr:col>2</xdr:col>
      <xdr:colOff>19050</xdr:colOff>
      <xdr:row>87</xdr:row>
      <xdr:rowOff>76200</xdr:rowOff>
    </xdr:to>
    <xdr:graphicFrame macro="">
      <xdr:nvGraphicFramePr>
        <xdr:cNvPr id="1025" name="Graphique 3">
          <a:extLst>
            <a:ext uri="{FF2B5EF4-FFF2-40B4-BE49-F238E27FC236}">
              <a16:creationId xmlns:a16="http://schemas.microsoft.com/office/drawing/2014/main" id="{F063E6CE-53E5-4CE2-74D0-0BB62DDA0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523875</xdr:colOff>
      <xdr:row>13</xdr:row>
      <xdr:rowOff>161925</xdr:rowOff>
    </xdr:from>
    <xdr:to>
      <xdr:col>5</xdr:col>
      <xdr:colOff>295275</xdr:colOff>
      <xdr:row>82</xdr:row>
      <xdr:rowOff>19050</xdr:rowOff>
    </xdr:to>
    <xdr:graphicFrame macro="">
      <xdr:nvGraphicFramePr>
        <xdr:cNvPr id="1026" name="Graphique 11">
          <a:extLst>
            <a:ext uri="{FF2B5EF4-FFF2-40B4-BE49-F238E27FC236}">
              <a16:creationId xmlns:a16="http://schemas.microsoft.com/office/drawing/2014/main" id="{7EFE5B63-DB91-03AF-FD56-A490D7791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1019175</xdr:colOff>
      <xdr:row>13</xdr:row>
      <xdr:rowOff>85725</xdr:rowOff>
    </xdr:from>
    <xdr:to>
      <xdr:col>9</xdr:col>
      <xdr:colOff>4276725</xdr:colOff>
      <xdr:row>40</xdr:row>
      <xdr:rowOff>104775</xdr:rowOff>
    </xdr:to>
    <xdr:graphicFrame macro="">
      <xdr:nvGraphicFramePr>
        <xdr:cNvPr id="1027" name="Graphique 1">
          <a:extLst>
            <a:ext uri="{FF2B5EF4-FFF2-40B4-BE49-F238E27FC236}">
              <a16:creationId xmlns:a16="http://schemas.microsoft.com/office/drawing/2014/main" id="{E868A85E-8A2C-4EA2-2D03-8B6CD9EA1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6FF4-AE39-421F-B9E0-2E308C677715}">
  <dimension ref="A2:AC85"/>
  <sheetViews>
    <sheetView topLeftCell="H1" zoomScale="55" workbookViewId="0">
      <selection activeCell="N102" sqref="N102"/>
    </sheetView>
  </sheetViews>
  <sheetFormatPr baseColWidth="10" defaultColWidth="9.42578125" defaultRowHeight="15"/>
  <cols>
    <col min="1" max="1" width="4.42578125" customWidth="1"/>
    <col min="2" max="2" width="91.42578125" customWidth="1"/>
    <col min="3" max="3" width="38.42578125" customWidth="1"/>
    <col min="4" max="4" width="36" customWidth="1"/>
    <col min="5" max="5" width="31.5703125" customWidth="1"/>
    <col min="6" max="6" width="21.5703125" customWidth="1"/>
    <col min="7" max="7" width="26.42578125" customWidth="1"/>
    <col min="8" max="8" width="96.5703125" customWidth="1"/>
    <col min="9" max="9" width="20.5703125" customWidth="1"/>
    <col min="10" max="10" width="64.42578125" customWidth="1"/>
    <col min="12" max="13" width="12.5703125" customWidth="1"/>
    <col min="14" max="14" width="33" style="1" customWidth="1"/>
    <col min="15" max="15" width="15.5703125" customWidth="1"/>
    <col min="16" max="17" width="16.5703125" customWidth="1"/>
    <col min="18" max="18" width="20.42578125" customWidth="1"/>
    <col min="19" max="19" width="29.42578125" customWidth="1"/>
    <col min="22" max="22" width="9.42578125" hidden="1" customWidth="1"/>
    <col min="23" max="24" width="23.42578125" customWidth="1"/>
    <col min="25" max="26" width="23.42578125" hidden="1" customWidth="1"/>
    <col min="27" max="27" width="23.5703125" customWidth="1"/>
    <col min="28" max="28" width="28.5703125" hidden="1" customWidth="1"/>
    <col min="29" max="29" width="40.5703125" customWidth="1"/>
  </cols>
  <sheetData>
    <row r="2" spans="2:29" ht="20.25">
      <c r="B2" s="2" t="s">
        <v>0</v>
      </c>
      <c r="H2" s="3"/>
      <c r="L2" s="4"/>
      <c r="M2" s="4"/>
    </row>
    <row r="4" spans="2:29" ht="20.25">
      <c r="F4" s="5"/>
    </row>
    <row r="5" spans="2:29" ht="20.25">
      <c r="C5" s="6"/>
      <c r="D5" s="7" t="e">
        <f>R8/1000</f>
        <v>#REF!</v>
      </c>
      <c r="E5" s="5" t="s">
        <v>1</v>
      </c>
      <c r="F5" s="5"/>
      <c r="G5" t="s">
        <v>2</v>
      </c>
    </row>
    <row r="6" spans="2:29" ht="21">
      <c r="B6" s="8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 t="s">
        <v>4</v>
      </c>
      <c r="S6" s="11" t="e">
        <f>#REF!/SUM(#REF!)</f>
        <v>#REF!</v>
      </c>
      <c r="T6" s="11" t="e">
        <f>#REF!/SUM(#REF!)</f>
        <v>#REF!</v>
      </c>
      <c r="U6" s="11" t="e">
        <f>#REF!/SUM(#REF!)</f>
        <v>#REF!</v>
      </c>
    </row>
    <row r="7" spans="2:29" ht="48">
      <c r="B7" s="187" t="s">
        <v>5</v>
      </c>
      <c r="C7" s="188"/>
      <c r="D7" s="189"/>
      <c r="E7" s="9"/>
      <c r="F7" s="9"/>
      <c r="G7" s="9"/>
      <c r="H7" s="187" t="s">
        <v>6</v>
      </c>
      <c r="I7" s="188"/>
      <c r="J7" s="189"/>
      <c r="K7" s="9"/>
      <c r="L7" s="9"/>
      <c r="M7" s="9"/>
      <c r="O7" s="12" t="s">
        <v>7</v>
      </c>
      <c r="P7" s="13" t="s">
        <v>8</v>
      </c>
      <c r="Q7" s="13" t="s">
        <v>9</v>
      </c>
      <c r="R7" s="14" t="s">
        <v>10</v>
      </c>
      <c r="S7" s="15" t="s">
        <v>11</v>
      </c>
      <c r="T7" s="15" t="s">
        <v>12</v>
      </c>
      <c r="U7" s="16" t="s">
        <v>13</v>
      </c>
      <c r="V7" s="17" t="s">
        <v>14</v>
      </c>
      <c r="W7" s="18" t="s">
        <v>15</v>
      </c>
      <c r="X7" s="19" t="s">
        <v>16</v>
      </c>
      <c r="Y7" s="20" t="s">
        <v>17</v>
      </c>
      <c r="Z7" s="20" t="s">
        <v>18</v>
      </c>
      <c r="AA7" s="18" t="s">
        <v>19</v>
      </c>
      <c r="AB7" s="21" t="s">
        <v>20</v>
      </c>
      <c r="AC7" s="22" t="s">
        <v>21</v>
      </c>
    </row>
    <row r="8" spans="2:29">
      <c r="O8" s="23" t="s">
        <v>22</v>
      </c>
      <c r="P8" s="24" t="e">
        <f>SUM(P38,P27,P31,P34,P24,P20,P15,P12,P9)</f>
        <v>#REF!</v>
      </c>
      <c r="Q8" s="24" t="e">
        <f>'2. Résultats DECOUVERTE'!$P$8/$P$8</f>
        <v>#REF!</v>
      </c>
      <c r="R8" s="24" t="e">
        <f>SUM(R9,R12,R15,R20,R24,R34,R27,R31,R38)</f>
        <v>#REF!</v>
      </c>
      <c r="S8" s="25" t="e">
        <f>SUM(S12,S15,S20,S24,S27,S31,S34,S38,S9)</f>
        <v>#REF!</v>
      </c>
      <c r="T8" s="25" t="e">
        <f>SUM(T12,T15,T20,T24,T27,T31,T34,T38,T9)</f>
        <v>#REF!</v>
      </c>
      <c r="U8" s="25" t="e">
        <f>SUM(U12,U15,U20,U24,U27,U31,U34,U38,U9)</f>
        <v>#REF!</v>
      </c>
      <c r="V8" s="16"/>
      <c r="W8" s="26" t="e">
        <f>SUM(W13:W38,W9)</f>
        <v>#REF!</v>
      </c>
      <c r="X8" s="26"/>
      <c r="Y8" s="26" t="e">
        <f>SUM(Y10:Y38)</f>
        <v>#REF!</v>
      </c>
      <c r="Z8" s="26"/>
      <c r="AA8" s="27" t="e">
        <f>W8*P8</f>
        <v>#REF!</v>
      </c>
      <c r="AB8" s="28" t="e">
        <f>Y8*R8</f>
        <v>#REF!</v>
      </c>
      <c r="AC8" s="29" t="e">
        <f>'2. Résultats DECOUVERTE'!$P$8-'2. Résultats DECOUVERTE'!$AA$8</f>
        <v>#REF!</v>
      </c>
    </row>
    <row r="9" spans="2:29" ht="20.25">
      <c r="B9" s="5" t="s">
        <v>23</v>
      </c>
      <c r="C9" s="30" t="e">
        <f>P8/1000</f>
        <v>#REF!</v>
      </c>
      <c r="D9" s="5" t="s">
        <v>1</v>
      </c>
      <c r="H9" s="5" t="s">
        <v>24</v>
      </c>
      <c r="I9" s="30" t="e">
        <f>(P8-AA8)/1000</f>
        <v>#REF!</v>
      </c>
      <c r="J9" s="5" t="s">
        <v>1</v>
      </c>
      <c r="O9" s="31" t="s">
        <v>25</v>
      </c>
      <c r="P9" s="32" t="e">
        <f>SUM(P10:P11)</f>
        <v>#REF!</v>
      </c>
      <c r="Q9" s="33" t="e">
        <f>'2. Résultats DECOUVERTE'!$P$9/$P$8</f>
        <v>#REF!</v>
      </c>
      <c r="R9" s="32" t="e">
        <f>SUM(R10:R11)</f>
        <v>#REF!</v>
      </c>
      <c r="S9" s="34" t="e">
        <f>SUM(S10:S11)</f>
        <v>#REF!</v>
      </c>
      <c r="T9" s="34" t="e">
        <f>SUM(T10:T11)</f>
        <v>#REF!</v>
      </c>
      <c r="U9" s="34" t="e">
        <f>SUM(U10:U11)</f>
        <v>#REF!</v>
      </c>
      <c r="V9" s="35" t="e">
        <f>+SUM(S9:U9)</f>
        <v>#REF!</v>
      </c>
      <c r="W9" s="36" t="e">
        <f>SUM(W10:W11)</f>
        <v>#REF!</v>
      </c>
      <c r="X9" s="36" t="e">
        <f>#REF!</f>
        <v>#REF!</v>
      </c>
      <c r="Y9" s="36" t="e">
        <f>SUM(Y10:Y11)</f>
        <v>#REF!</v>
      </c>
      <c r="Z9" s="36" t="e">
        <f>#REF!</f>
        <v>#REF!</v>
      </c>
      <c r="AA9" s="37" t="e">
        <f>P9*X9</f>
        <v>#REF!</v>
      </c>
      <c r="AB9" s="38" t="e">
        <f>R9*Z9</f>
        <v>#REF!</v>
      </c>
      <c r="AC9" s="39" t="e">
        <f>'2. Résultats DECOUVERTE'!$P$9-'2. Résultats DECOUVERTE'!$AA$9</f>
        <v>#REF!</v>
      </c>
    </row>
    <row r="10" spans="2:29" ht="23.25">
      <c r="H10" s="5" t="s">
        <v>26</v>
      </c>
      <c r="I10" s="40" t="e">
        <f>(C9-I9)/C9</f>
        <v>#REF!</v>
      </c>
      <c r="J10" s="5" t="s">
        <v>27</v>
      </c>
      <c r="O10" s="41" t="s">
        <v>28</v>
      </c>
      <c r="P10" s="42" t="e">
        <f>SUM(#REF!,#REF!)</f>
        <v>#REF!</v>
      </c>
      <c r="Q10" s="43" t="e">
        <f>'2. Résultats DECOUVERTE'!$P$10/$P$8</f>
        <v>#REF!</v>
      </c>
      <c r="R10" s="42" t="e">
        <f>SUM(#REF!,#REF!)</f>
        <v>#REF!</v>
      </c>
      <c r="S10" s="44" t="e">
        <f>SUM(#REF!,#REF!)+SUM(#REF!,#REF!)*'2. Résultats DECOUVERTE'!S6</f>
        <v>#REF!</v>
      </c>
      <c r="T10" s="44" t="e">
        <f>SUM(#REF!,#REF!)+SUM(#REF!,#REF!)*T6</f>
        <v>#REF!</v>
      </c>
      <c r="U10" s="45" t="e">
        <f>SUM(#REF!,#REF!)+SUM(#REF!,#REF!)*'2. Résultats DECOUVERTE'!U6</f>
        <v>#REF!</v>
      </c>
      <c r="V10" s="46"/>
      <c r="W10" s="47" t="e">
        <f>#REF!</f>
        <v>#REF!</v>
      </c>
      <c r="X10" s="47" t="e">
        <f>#REF!</f>
        <v>#REF!</v>
      </c>
      <c r="Y10" s="47" t="e">
        <f>#REF!</f>
        <v>#REF!</v>
      </c>
      <c r="Z10" s="47" t="e">
        <f>#REF!</f>
        <v>#REF!</v>
      </c>
      <c r="AA10" s="48" t="e">
        <f>P10*X10</f>
        <v>#REF!</v>
      </c>
      <c r="AB10" s="49" t="e">
        <f>R10*Z10</f>
        <v>#REF!</v>
      </c>
      <c r="AC10" s="50" t="e">
        <f>'2. Résultats DECOUVERTE'!$P$10-'2. Résultats DECOUVERTE'!$AA$10</f>
        <v>#REF!</v>
      </c>
    </row>
    <row r="11" spans="2:29">
      <c r="O11" s="41" t="s">
        <v>29</v>
      </c>
      <c r="P11" s="42" t="e">
        <f>#REF!</f>
        <v>#REF!</v>
      </c>
      <c r="Q11" s="43" t="e">
        <f>'2. Résultats DECOUVERTE'!$P$11/$P$8</f>
        <v>#REF!</v>
      </c>
      <c r="R11" s="42" t="e">
        <f>#REF!</f>
        <v>#REF!</v>
      </c>
      <c r="S11" s="44" t="e">
        <f>SUM(#REF!)</f>
        <v>#REF!</v>
      </c>
      <c r="T11" s="44" t="e">
        <f>+SUM(#REF!)</f>
        <v>#REF!</v>
      </c>
      <c r="U11" s="45" t="e">
        <f>SUM(#REF!)</f>
        <v>#REF!</v>
      </c>
      <c r="V11" s="46"/>
      <c r="W11" s="47" t="e">
        <f>#REF!</f>
        <v>#REF!</v>
      </c>
      <c r="X11" s="47" t="e">
        <f>#REF!</f>
        <v>#REF!</v>
      </c>
      <c r="Y11" s="47" t="e">
        <f>#REF!</f>
        <v>#REF!</v>
      </c>
      <c r="Z11" s="47" t="e">
        <f>#REF!</f>
        <v>#REF!</v>
      </c>
      <c r="AA11" s="48" t="e">
        <f>P11*X11</f>
        <v>#REF!</v>
      </c>
      <c r="AB11" s="49" t="e">
        <f>R11*Z11</f>
        <v>#REF!</v>
      </c>
      <c r="AC11" s="50" t="e">
        <f>'2. Résultats DECOUVERTE'!$P$11-'2. Résultats DECOUVERTE'!$AA$11</f>
        <v>#REF!</v>
      </c>
    </row>
    <row r="12" spans="2:29">
      <c r="O12" s="31" t="s">
        <v>30</v>
      </c>
      <c r="P12" s="51" t="e">
        <f>#REF!</f>
        <v>#REF!</v>
      </c>
      <c r="Q12" s="52" t="e">
        <f>'2. Résultats DECOUVERTE'!$P$12/$P$8</f>
        <v>#REF!</v>
      </c>
      <c r="R12" s="51" t="e">
        <f>#REF!</f>
        <v>#REF!</v>
      </c>
      <c r="S12" s="34" t="e">
        <f>SUM(S13:S14)</f>
        <v>#REF!</v>
      </c>
      <c r="T12" s="34" t="e">
        <f>SUM(T13:T14)</f>
        <v>#REF!</v>
      </c>
      <c r="U12" s="34" t="e">
        <f>SUM(U13:U14)</f>
        <v>#REF!</v>
      </c>
      <c r="V12" s="35" t="e">
        <f>SUM(S12:U12)</f>
        <v>#REF!</v>
      </c>
      <c r="W12" s="53" t="e">
        <f>#REF!</f>
        <v>#REF!</v>
      </c>
      <c r="X12" s="53" t="e">
        <f>#REF!</f>
        <v>#REF!</v>
      </c>
      <c r="Y12" s="53" t="e">
        <f>#REF!</f>
        <v>#REF!</v>
      </c>
      <c r="Z12" s="53" t="e">
        <f>#REF!</f>
        <v>#REF!</v>
      </c>
      <c r="AA12" s="37" t="e">
        <f>P12*X12</f>
        <v>#REF!</v>
      </c>
      <c r="AB12" s="38" t="e">
        <f>R12*Z12</f>
        <v>#REF!</v>
      </c>
      <c r="AC12" s="39" t="e">
        <f>'2. Résultats DECOUVERTE'!$P$12-'2. Résultats DECOUVERTE'!$AA$12</f>
        <v>#REF!</v>
      </c>
    </row>
    <row r="13" spans="2:29">
      <c r="O13" s="41" t="s">
        <v>31</v>
      </c>
      <c r="P13" s="42" t="e">
        <f>#REF!</f>
        <v>#REF!</v>
      </c>
      <c r="Q13" s="43" t="e">
        <f>'2. Résultats DECOUVERTE'!$P$13/$P$8</f>
        <v>#REF!</v>
      </c>
      <c r="R13" s="42" t="e">
        <f>#REF!</f>
        <v>#REF!</v>
      </c>
      <c r="S13" s="44" t="e">
        <f>SUM(#REF!)</f>
        <v>#REF!</v>
      </c>
      <c r="T13" s="44" t="e">
        <f>SUM(#REF!)</f>
        <v>#REF!</v>
      </c>
      <c r="U13" s="54" t="e">
        <f>SUM(#REF!)</f>
        <v>#REF!</v>
      </c>
      <c r="V13" s="55" t="e">
        <f>SUM('2. Résultats DECOUVERTE'!$S$13:$U$13)</f>
        <v>#REF!</v>
      </c>
      <c r="W13" s="47" t="e">
        <f>-(#REF!+#REF!+#REF!+#REF!+#REF!)/P8</f>
        <v>#REF!</v>
      </c>
      <c r="X13" s="47"/>
      <c r="Y13" s="47"/>
      <c r="Z13" s="47"/>
      <c r="AA13" s="48"/>
      <c r="AB13" s="49"/>
      <c r="AC13" s="50" t="e">
        <f>'2. Résultats DECOUVERTE'!$P$13-'2. Résultats DECOUVERTE'!$AA$13</f>
        <v>#REF!</v>
      </c>
    </row>
    <row r="14" spans="2:29">
      <c r="O14" s="41" t="s">
        <v>32</v>
      </c>
      <c r="P14" s="42" t="e">
        <f>#REF!</f>
        <v>#REF!</v>
      </c>
      <c r="Q14" s="43" t="e">
        <f>'2. Résultats DECOUVERTE'!$P$14/$P$8</f>
        <v>#REF!</v>
      </c>
      <c r="R14" s="42" t="e">
        <f>#REF!</f>
        <v>#REF!</v>
      </c>
      <c r="S14" s="54" t="e">
        <f>SUM(#REF!)</f>
        <v>#REF!</v>
      </c>
      <c r="T14" s="54" t="e">
        <f>SUM(#REF!)</f>
        <v>#REF!</v>
      </c>
      <c r="U14" s="45" t="e">
        <f>SUM(#REF!)</f>
        <v>#REF!</v>
      </c>
      <c r="V14" s="56"/>
      <c r="W14" s="47" t="e">
        <f>-SUM(#REF!,#REF!,#REF!,#REF!)/P8</f>
        <v>#REF!</v>
      </c>
      <c r="X14" s="47"/>
      <c r="Y14" s="47"/>
      <c r="Z14" s="47"/>
      <c r="AA14" s="48"/>
      <c r="AB14" s="49"/>
      <c r="AC14" s="50" t="e">
        <f>'2. Résultats DECOUVERTE'!$P$14-'2. Résultats DECOUVERTE'!$AA$14</f>
        <v>#REF!</v>
      </c>
    </row>
    <row r="15" spans="2:29">
      <c r="O15" s="31" t="s">
        <v>33</v>
      </c>
      <c r="P15" s="57" t="e">
        <f>#REF!</f>
        <v>#REF!</v>
      </c>
      <c r="Q15" s="33" t="e">
        <f>'2. Résultats DECOUVERTE'!$P$15/$P$8</f>
        <v>#REF!</v>
      </c>
      <c r="R15" s="57" t="e">
        <f>#REF!</f>
        <v>#REF!</v>
      </c>
      <c r="S15" s="34" t="e">
        <f>'2. Résultats DECOUVERTE'!$R$15*S6</f>
        <v>#REF!</v>
      </c>
      <c r="T15" s="34" t="e">
        <f>'2. Résultats DECOUVERTE'!$R$15*T6</f>
        <v>#REF!</v>
      </c>
      <c r="U15" s="34" t="e">
        <f>'2. Résultats DECOUVERTE'!$R$15*U6</f>
        <v>#REF!</v>
      </c>
      <c r="V15" s="58" t="e">
        <f>SUM(S15:U15)</f>
        <v>#REF!</v>
      </c>
      <c r="W15" s="53" t="e">
        <f>#REF!</f>
        <v>#REF!</v>
      </c>
      <c r="X15" s="53" t="e">
        <f>#REF!</f>
        <v>#REF!</v>
      </c>
      <c r="Y15" s="53" t="e">
        <f>#REF!</f>
        <v>#REF!</v>
      </c>
      <c r="Z15" s="53" t="e">
        <f>#REF!</f>
        <v>#REF!</v>
      </c>
      <c r="AA15" s="37" t="e">
        <f>'2. Résultats DECOUVERTE'!$P$15*'2. Résultats DECOUVERTE'!$X$15</f>
        <v>#REF!</v>
      </c>
      <c r="AB15" s="38" t="e">
        <f>R15*Z15</f>
        <v>#REF!</v>
      </c>
      <c r="AC15" s="39" t="e">
        <f>'2. Résultats DECOUVERTE'!$P$15-'2. Résultats DECOUVERTE'!$AA$15</f>
        <v>#REF!</v>
      </c>
    </row>
    <row r="16" spans="2:29">
      <c r="O16" s="41" t="s">
        <v>34</v>
      </c>
      <c r="P16" s="42"/>
      <c r="Q16" s="43"/>
      <c r="R16" s="42"/>
      <c r="S16" s="44" t="e">
        <f>'2. Résultats DECOUVERTE'!R16*'2. Résultats DECOUVERTE'!$S$6</f>
        <v>#REF!</v>
      </c>
      <c r="T16" s="44" t="e">
        <f>'2. Résultats DECOUVERTE'!$R$16*'2. Résultats DECOUVERTE'!T6</f>
        <v>#REF!</v>
      </c>
      <c r="U16" s="44" t="e">
        <f>'2. Résultats DECOUVERTE'!$R$16*'2. Résultats DECOUVERTE'!U6</f>
        <v>#REF!</v>
      </c>
      <c r="V16" s="56"/>
      <c r="W16" s="47"/>
      <c r="X16" s="47"/>
      <c r="Y16" s="47"/>
      <c r="Z16" s="47"/>
      <c r="AA16" s="48"/>
      <c r="AB16" s="49"/>
      <c r="AC16" s="50">
        <f>'2. Résultats DECOUVERTE'!$P$16-'2. Résultats DECOUVERTE'!$AA$16</f>
        <v>0</v>
      </c>
    </row>
    <row r="17" spans="15:29">
      <c r="O17" s="41" t="s">
        <v>35</v>
      </c>
      <c r="P17" s="42"/>
      <c r="Q17" s="43"/>
      <c r="R17" s="42"/>
      <c r="S17" s="44" t="e">
        <f>'2. Résultats DECOUVERTE'!$R$17*'2. Résultats DECOUVERTE'!S6</f>
        <v>#REF!</v>
      </c>
      <c r="T17" s="44" t="e">
        <f>'2. Résultats DECOUVERTE'!$R$17*'2. Résultats DECOUVERTE'!T6</f>
        <v>#REF!</v>
      </c>
      <c r="U17" s="44" t="e">
        <f>'2. Résultats DECOUVERTE'!$R$17*'2. Résultats DECOUVERTE'!U6</f>
        <v>#REF!</v>
      </c>
      <c r="V17" s="56"/>
      <c r="W17" s="47"/>
      <c r="X17" s="47"/>
      <c r="Y17" s="47"/>
      <c r="Z17" s="47"/>
      <c r="AA17" s="48"/>
      <c r="AB17" s="49"/>
      <c r="AC17" s="50">
        <f>'2. Résultats DECOUVERTE'!$P$17-'2. Résultats DECOUVERTE'!$AA$17</f>
        <v>0</v>
      </c>
    </row>
    <row r="18" spans="15:29" ht="45">
      <c r="O18" s="59" t="s">
        <v>36</v>
      </c>
      <c r="P18" s="42"/>
      <c r="Q18" s="43"/>
      <c r="R18" s="42"/>
      <c r="S18" s="44" t="e">
        <f>'2. Résultats DECOUVERTE'!R18*'2. Résultats DECOUVERTE'!$S$6</f>
        <v>#REF!</v>
      </c>
      <c r="T18" s="44" t="e">
        <f>'2. Résultats DECOUVERTE'!R18*'2. Résultats DECOUVERTE'!$T$6</f>
        <v>#REF!</v>
      </c>
      <c r="U18" s="44" t="e">
        <f>'2. Résultats DECOUVERTE'!R18*'2. Résultats DECOUVERTE'!$U$6</f>
        <v>#REF!</v>
      </c>
      <c r="V18" s="56"/>
      <c r="W18" s="47"/>
      <c r="X18" s="47"/>
      <c r="Y18" s="47"/>
      <c r="Z18" s="47"/>
      <c r="AA18" s="48"/>
      <c r="AB18" s="49"/>
      <c r="AC18" s="50">
        <f>'2. Résultats DECOUVERTE'!$P$18-'2. Résultats DECOUVERTE'!$AA$18</f>
        <v>0</v>
      </c>
    </row>
    <row r="19" spans="15:29">
      <c r="O19" s="41" t="s">
        <v>37</v>
      </c>
      <c r="P19" s="42"/>
      <c r="Q19" s="43"/>
      <c r="R19" s="42"/>
      <c r="S19" s="44" t="e">
        <f>'2. Résultats DECOUVERTE'!R19*'2. Résultats DECOUVERTE'!$S$6</f>
        <v>#REF!</v>
      </c>
      <c r="T19" s="44" t="e">
        <f>'2. Résultats DECOUVERTE'!R19*'2. Résultats DECOUVERTE'!$T$6</f>
        <v>#REF!</v>
      </c>
      <c r="U19" s="44" t="e">
        <f>'2. Résultats DECOUVERTE'!R19*'2. Résultats DECOUVERTE'!$U$6</f>
        <v>#REF!</v>
      </c>
      <c r="V19" s="56"/>
      <c r="W19" s="47"/>
      <c r="X19" s="47"/>
      <c r="Y19" s="47"/>
      <c r="Z19" s="47"/>
      <c r="AA19" s="48"/>
      <c r="AB19" s="49"/>
      <c r="AC19" s="50">
        <f>'2. Résultats DECOUVERTE'!$P$19-'2. Résultats DECOUVERTE'!$AA$19</f>
        <v>0</v>
      </c>
    </row>
    <row r="20" spans="15:29">
      <c r="O20" s="31" t="s">
        <v>38</v>
      </c>
      <c r="P20" s="51" t="e">
        <f>SUM(P21:P23)</f>
        <v>#REF!</v>
      </c>
      <c r="Q20" s="52" t="e">
        <f>'2. Résultats DECOUVERTE'!$P$20/$P$8</f>
        <v>#REF!</v>
      </c>
      <c r="R20" s="51" t="e">
        <f>SUM(R21:R23)</f>
        <v>#REF!</v>
      </c>
      <c r="S20" s="34" t="e">
        <f>SUM(S21:S23)</f>
        <v>#REF!</v>
      </c>
      <c r="T20" s="34">
        <f>SUM(T21:T23)</f>
        <v>0</v>
      </c>
      <c r="U20" s="34" t="e">
        <f>SUM(U21:U23)</f>
        <v>#REF!</v>
      </c>
      <c r="V20" s="58" t="e">
        <f>SUM(S20:U20)</f>
        <v>#REF!</v>
      </c>
      <c r="W20" s="53" t="e">
        <f>#REF!</f>
        <v>#REF!</v>
      </c>
      <c r="X20" s="53" t="e">
        <f>#REF!</f>
        <v>#REF!</v>
      </c>
      <c r="Y20" s="53" t="e">
        <f>#REF!</f>
        <v>#REF!</v>
      </c>
      <c r="Z20" s="53" t="e">
        <f>#REF!</f>
        <v>#REF!</v>
      </c>
      <c r="AA20" s="37" t="e">
        <f>P20*X20</f>
        <v>#REF!</v>
      </c>
      <c r="AB20" s="38" t="e">
        <f>R20*Z20</f>
        <v>#REF!</v>
      </c>
      <c r="AC20" s="39" t="e">
        <f>'2. Résultats DECOUVERTE'!$P$20-'2. Résultats DECOUVERTE'!$AA$20</f>
        <v>#REF!</v>
      </c>
    </row>
    <row r="21" spans="15:29">
      <c r="O21" s="41" t="s">
        <v>39</v>
      </c>
      <c r="P21" s="42" t="e">
        <f>#REF!</f>
        <v>#REF!</v>
      </c>
      <c r="Q21" s="43" t="e">
        <f>'2. Résultats DECOUVERTE'!$P$21/$P$8</f>
        <v>#REF!</v>
      </c>
      <c r="R21" s="42" t="e">
        <f>#REF!</f>
        <v>#REF!</v>
      </c>
      <c r="S21" s="44" t="e">
        <f>$R$21</f>
        <v>#REF!</v>
      </c>
      <c r="T21" s="44"/>
      <c r="U21" s="44"/>
      <c r="V21" s="44"/>
      <c r="W21" s="47"/>
      <c r="X21" s="47"/>
      <c r="Y21" s="47"/>
      <c r="Z21" s="47"/>
      <c r="AA21" s="48"/>
      <c r="AB21" s="49"/>
      <c r="AC21" s="50" t="e">
        <f>'2. Résultats DECOUVERTE'!$P$21-'2. Résultats DECOUVERTE'!$AA$21</f>
        <v>#REF!</v>
      </c>
    </row>
    <row r="22" spans="15:29">
      <c r="O22" s="41" t="s">
        <v>40</v>
      </c>
      <c r="P22" s="42" t="e">
        <f>#REF!</f>
        <v>#REF!</v>
      </c>
      <c r="Q22" s="43" t="e">
        <f>'2. Résultats DECOUVERTE'!$P$22/$P$8</f>
        <v>#REF!</v>
      </c>
      <c r="R22" s="42" t="e">
        <f>#REF!</f>
        <v>#REF!</v>
      </c>
      <c r="S22" s="44" t="e">
        <f>R22</f>
        <v>#REF!</v>
      </c>
      <c r="T22" s="44"/>
      <c r="U22" s="44"/>
      <c r="V22" s="60"/>
      <c r="W22" s="47"/>
      <c r="X22" s="47"/>
      <c r="Y22" s="47"/>
      <c r="Z22" s="47"/>
      <c r="AA22" s="48"/>
      <c r="AB22" s="49"/>
      <c r="AC22" s="50" t="e">
        <f>'2. Résultats DECOUVERTE'!$P$22-'2. Résultats DECOUVERTE'!$AA$22</f>
        <v>#REF!</v>
      </c>
    </row>
    <row r="23" spans="15:29">
      <c r="O23" s="41" t="s">
        <v>41</v>
      </c>
      <c r="P23" s="42" t="e">
        <f>#REF!</f>
        <v>#REF!</v>
      </c>
      <c r="Q23" s="43" t="e">
        <f>'2. Résultats DECOUVERTE'!$P$23/$P$8</f>
        <v>#REF!</v>
      </c>
      <c r="R23" s="42" t="e">
        <f>#REF!</f>
        <v>#REF!</v>
      </c>
      <c r="S23" s="44"/>
      <c r="T23" s="44"/>
      <c r="U23" s="44" t="e">
        <f>R23</f>
        <v>#REF!</v>
      </c>
      <c r="V23" s="60"/>
      <c r="W23" s="47"/>
      <c r="X23" s="47"/>
      <c r="Y23" s="47"/>
      <c r="Z23" s="47"/>
      <c r="AA23" s="48"/>
      <c r="AB23" s="49"/>
      <c r="AC23" s="50" t="e">
        <f>'2. Résultats DECOUVERTE'!$P$23-'2. Résultats DECOUVERTE'!$AA$23</f>
        <v>#REF!</v>
      </c>
    </row>
    <row r="24" spans="15:29">
      <c r="O24" s="31" t="s">
        <v>42</v>
      </c>
      <c r="P24" s="51" t="e">
        <f>SUM(P25:P26)</f>
        <v>#REF!</v>
      </c>
      <c r="Q24" s="52" t="e">
        <f>'2. Résultats DECOUVERTE'!$P$24/$P$8</f>
        <v>#REF!</v>
      </c>
      <c r="R24" s="51" t="e">
        <f>SUM(R25:R26)</f>
        <v>#REF!</v>
      </c>
      <c r="S24" s="34" t="e">
        <f>SUM(S25:S26)</f>
        <v>#REF!</v>
      </c>
      <c r="T24" s="34" t="e">
        <f>SUM(T25:T26)</f>
        <v>#REF!</v>
      </c>
      <c r="U24" s="34" t="e">
        <f>SUM(U25:U26)</f>
        <v>#REF!</v>
      </c>
      <c r="V24" s="58" t="e">
        <f>SUM(S24:U24)</f>
        <v>#REF!</v>
      </c>
      <c r="W24" s="53" t="e">
        <f>#REF!</f>
        <v>#REF!</v>
      </c>
      <c r="X24" s="53" t="e">
        <f>#REF!</f>
        <v>#REF!</v>
      </c>
      <c r="Y24" s="53" t="e">
        <f>#REF!</f>
        <v>#REF!</v>
      </c>
      <c r="Z24" s="53" t="e">
        <f>#REF!</f>
        <v>#REF!</v>
      </c>
      <c r="AA24" s="37" t="e">
        <f>P24*X24</f>
        <v>#REF!</v>
      </c>
      <c r="AB24" s="38" t="e">
        <f>R24*Z24</f>
        <v>#REF!</v>
      </c>
      <c r="AC24" s="39" t="e">
        <f>'2. Résultats DECOUVERTE'!$P$24-'2. Résultats DECOUVERTE'!$AA$24</f>
        <v>#REF!</v>
      </c>
    </row>
    <row r="25" spans="15:29">
      <c r="O25" s="41" t="s">
        <v>43</v>
      </c>
      <c r="P25" s="42" t="e">
        <f>+#REF!</f>
        <v>#REF!</v>
      </c>
      <c r="Q25" s="43" t="e">
        <f>'2. Résultats DECOUVERTE'!$P$25/$P$8</f>
        <v>#REF!</v>
      </c>
      <c r="R25" s="42" t="e">
        <f>+#REF!</f>
        <v>#REF!</v>
      </c>
      <c r="S25" s="44" t="e">
        <f>R25*$S$6</f>
        <v>#REF!</v>
      </c>
      <c r="T25" s="44" t="e">
        <f>R25*$T$6</f>
        <v>#REF!</v>
      </c>
      <c r="U25" s="44" t="e">
        <f>R25*$U$6</f>
        <v>#REF!</v>
      </c>
      <c r="V25" s="60"/>
      <c r="W25" s="47"/>
      <c r="X25" s="47"/>
      <c r="Y25" s="47"/>
      <c r="Z25" s="47"/>
      <c r="AA25" s="48"/>
      <c r="AB25" s="49"/>
      <c r="AC25" s="50" t="e">
        <f>'2. Résultats DECOUVERTE'!$P$25-'2. Résultats DECOUVERTE'!$AA$25</f>
        <v>#REF!</v>
      </c>
    </row>
    <row r="26" spans="15:29">
      <c r="O26" s="41" t="s">
        <v>44</v>
      </c>
      <c r="P26" s="42" t="e">
        <f>#REF!</f>
        <v>#REF!</v>
      </c>
      <c r="Q26" s="43" t="e">
        <f>'2. Résultats DECOUVERTE'!$P$26/$P$8</f>
        <v>#REF!</v>
      </c>
      <c r="R26" s="42" t="e">
        <f>#REF!</f>
        <v>#REF!</v>
      </c>
      <c r="S26" s="44" t="e">
        <f>R26*$S$6</f>
        <v>#REF!</v>
      </c>
      <c r="T26" s="44" t="e">
        <f>R26*$T$6</f>
        <v>#REF!</v>
      </c>
      <c r="U26" s="44" t="e">
        <f>R26*$U$6</f>
        <v>#REF!</v>
      </c>
      <c r="V26" s="56"/>
      <c r="W26" s="47"/>
      <c r="X26" s="47"/>
      <c r="Y26" s="47"/>
      <c r="Z26" s="47"/>
      <c r="AA26" s="48"/>
      <c r="AB26" s="49"/>
      <c r="AC26" s="50" t="e">
        <f>'2. Résultats DECOUVERTE'!$P$26-'2. Résultats DECOUVERTE'!$AA$26</f>
        <v>#REF!</v>
      </c>
    </row>
    <row r="27" spans="15:29">
      <c r="O27" s="31" t="s">
        <v>45</v>
      </c>
      <c r="P27" s="51" t="e">
        <f>#REF!</f>
        <v>#REF!</v>
      </c>
      <c r="Q27" s="52" t="e">
        <f>'2. Résultats DECOUVERTE'!$P$27/$P$8</f>
        <v>#REF!</v>
      </c>
      <c r="R27" s="51" t="e">
        <f>#REF!</f>
        <v>#REF!</v>
      </c>
      <c r="S27" s="34" t="e">
        <f>SUM(S28:S30)</f>
        <v>#REF!</v>
      </c>
      <c r="T27" s="34" t="e">
        <f>SUM(T28:T30)</f>
        <v>#REF!</v>
      </c>
      <c r="U27" s="34" t="e">
        <f>SUM(U28:U30)</f>
        <v>#REF!</v>
      </c>
      <c r="V27" s="58" t="e">
        <f>SUM(S27:U27)</f>
        <v>#REF!</v>
      </c>
      <c r="W27" s="53" t="e">
        <f>#REF!</f>
        <v>#REF!</v>
      </c>
      <c r="X27" s="53" t="e">
        <f>#REF!</f>
        <v>#REF!</v>
      </c>
      <c r="Y27" s="53" t="e">
        <f>#REF!</f>
        <v>#REF!</v>
      </c>
      <c r="Z27" s="53" t="e">
        <f>#REF!</f>
        <v>#REF!</v>
      </c>
      <c r="AA27" s="37" t="e">
        <f>P27*X27</f>
        <v>#REF!</v>
      </c>
      <c r="AB27" s="38" t="e">
        <f>R27*Z27</f>
        <v>#REF!</v>
      </c>
      <c r="AC27" s="39" t="e">
        <f>'2. Résultats DECOUVERTE'!$P$27-'2. Résultats DECOUVERTE'!$AA$27</f>
        <v>#REF!</v>
      </c>
    </row>
    <row r="28" spans="15:29">
      <c r="O28" s="41" t="s">
        <v>46</v>
      </c>
      <c r="P28" s="42" t="e">
        <f>#REF!</f>
        <v>#REF!</v>
      </c>
      <c r="Q28" s="43" t="e">
        <f>'2. Résultats DECOUVERTE'!$P$28/$P$8</f>
        <v>#REF!</v>
      </c>
      <c r="R28" s="42" t="e">
        <f>#REF!</f>
        <v>#REF!</v>
      </c>
      <c r="S28" s="44" t="e">
        <f>R28*$S$6</f>
        <v>#REF!</v>
      </c>
      <c r="T28" s="44" t="e">
        <f>R28*$T$6</f>
        <v>#REF!</v>
      </c>
      <c r="U28" s="44" t="e">
        <f>R28*$U$6</f>
        <v>#REF!</v>
      </c>
      <c r="V28" s="56"/>
      <c r="W28" s="47"/>
      <c r="X28" s="47"/>
      <c r="Y28" s="47"/>
      <c r="Z28" s="47"/>
      <c r="AA28" s="48"/>
      <c r="AB28" s="49"/>
      <c r="AC28" s="50" t="e">
        <f>'2. Résultats DECOUVERTE'!$P$28-'2. Résultats DECOUVERTE'!$AA$28</f>
        <v>#REF!</v>
      </c>
    </row>
    <row r="29" spans="15:29">
      <c r="O29" s="41" t="s">
        <v>47</v>
      </c>
      <c r="P29" s="42" t="e">
        <f>#REF!</f>
        <v>#REF!</v>
      </c>
      <c r="Q29" s="43" t="e">
        <f>'2. Résultats DECOUVERTE'!$P$29/$P$8</f>
        <v>#REF!</v>
      </c>
      <c r="R29" s="42" t="e">
        <f>#REF!</f>
        <v>#REF!</v>
      </c>
      <c r="S29" s="44" t="e">
        <f>R29*$S$6</f>
        <v>#REF!</v>
      </c>
      <c r="T29" s="44" t="e">
        <f>R29*$T$6</f>
        <v>#REF!</v>
      </c>
      <c r="U29" s="44" t="e">
        <f>R29*$U$6</f>
        <v>#REF!</v>
      </c>
      <c r="V29" s="56"/>
      <c r="W29" s="47"/>
      <c r="X29" s="47"/>
      <c r="Y29" s="47"/>
      <c r="Z29" s="47"/>
      <c r="AA29" s="48"/>
      <c r="AB29" s="49"/>
      <c r="AC29" s="50" t="e">
        <f>'2. Résultats DECOUVERTE'!$P$29-'2. Résultats DECOUVERTE'!$AA$29</f>
        <v>#REF!</v>
      </c>
    </row>
    <row r="30" spans="15:29">
      <c r="O30" s="41" t="s">
        <v>48</v>
      </c>
      <c r="P30" s="42" t="e">
        <f>#REF!</f>
        <v>#REF!</v>
      </c>
      <c r="Q30" s="43" t="e">
        <f>'2. Résultats DECOUVERTE'!$P$30/$P$8</f>
        <v>#REF!</v>
      </c>
      <c r="R30" s="42" t="e">
        <f>#REF!</f>
        <v>#REF!</v>
      </c>
      <c r="S30" s="44" t="e">
        <f>R30*$S$6</f>
        <v>#REF!</v>
      </c>
      <c r="T30" s="44" t="e">
        <f>R30*$T$6</f>
        <v>#REF!</v>
      </c>
      <c r="U30" s="44" t="e">
        <f>R30*$U$6</f>
        <v>#REF!</v>
      </c>
      <c r="V30" s="56"/>
      <c r="W30" s="47"/>
      <c r="X30" s="47"/>
      <c r="Y30" s="47"/>
      <c r="Z30" s="47"/>
      <c r="AA30" s="48"/>
      <c r="AB30" s="49"/>
      <c r="AC30" s="50" t="e">
        <f>'2. Résultats DECOUVERTE'!$P$30-'2. Résultats DECOUVERTE'!$AA$30</f>
        <v>#REF!</v>
      </c>
    </row>
    <row r="31" spans="15:29">
      <c r="O31" s="31" t="s">
        <v>49</v>
      </c>
      <c r="P31" s="51" t="e">
        <f>#REF!</f>
        <v>#REF!</v>
      </c>
      <c r="Q31" s="52" t="e">
        <f>'2. Résultats DECOUVERTE'!$P$31/$P$8</f>
        <v>#REF!</v>
      </c>
      <c r="R31" s="51" t="e">
        <f>#REF!</f>
        <v>#REF!</v>
      </c>
      <c r="S31" s="34" t="e">
        <f>SUM(S32:S33)</f>
        <v>#REF!</v>
      </c>
      <c r="T31" s="34" t="e">
        <f>SUM(T32:T33)</f>
        <v>#REF!</v>
      </c>
      <c r="U31" s="34" t="e">
        <f>SUM(U32:U33)</f>
        <v>#REF!</v>
      </c>
      <c r="V31" s="58" t="e">
        <f>SUM(S31:U31)</f>
        <v>#REF!</v>
      </c>
      <c r="W31" s="53" t="e">
        <f>#REF!</f>
        <v>#REF!</v>
      </c>
      <c r="X31" s="53" t="e">
        <f>#REF!</f>
        <v>#REF!</v>
      </c>
      <c r="Y31" s="53" t="e">
        <f>#REF!</f>
        <v>#REF!</v>
      </c>
      <c r="Z31" s="53" t="e">
        <f>#REF!</f>
        <v>#REF!</v>
      </c>
      <c r="AA31" s="37" t="e">
        <f>P31*X31</f>
        <v>#REF!</v>
      </c>
      <c r="AB31" s="38" t="e">
        <f>R31*Z31</f>
        <v>#REF!</v>
      </c>
      <c r="AC31" s="39" t="e">
        <f>'2. Résultats DECOUVERTE'!$P$31-'2. Résultats DECOUVERTE'!$AA$31</f>
        <v>#REF!</v>
      </c>
    </row>
    <row r="32" spans="15:29">
      <c r="O32" s="41" t="s">
        <v>50</v>
      </c>
      <c r="P32" s="61" t="e">
        <f>+#REF!+#REF!</f>
        <v>#REF!</v>
      </c>
      <c r="Q32" s="62" t="e">
        <f>'2. Résultats DECOUVERTE'!$P$32/$P$8</f>
        <v>#REF!</v>
      </c>
      <c r="R32" s="61" t="e">
        <f>+#REF!+#REF!</f>
        <v>#REF!</v>
      </c>
      <c r="S32" s="44" t="e">
        <f>R32*$S$6</f>
        <v>#REF!</v>
      </c>
      <c r="T32" s="44" t="e">
        <f>R32*$T$6</f>
        <v>#REF!</v>
      </c>
      <c r="U32" s="44" t="e">
        <f>R32*$U$6</f>
        <v>#REF!</v>
      </c>
      <c r="V32" s="56"/>
      <c r="W32" s="47"/>
      <c r="X32" s="47"/>
      <c r="Y32" s="47"/>
      <c r="Z32" s="47"/>
      <c r="AA32" s="48"/>
      <c r="AB32" s="49"/>
      <c r="AC32" s="50" t="e">
        <f>'2. Résultats DECOUVERTE'!$P$32-'2. Résultats DECOUVERTE'!$AA$32</f>
        <v>#REF!</v>
      </c>
    </row>
    <row r="33" spans="14:29">
      <c r="O33" s="41" t="s">
        <v>51</v>
      </c>
      <c r="P33" s="61" t="e">
        <f>+#REF!</f>
        <v>#REF!</v>
      </c>
      <c r="Q33" s="62" t="e">
        <f>'2. Résultats DECOUVERTE'!$P$33/$P$8</f>
        <v>#REF!</v>
      </c>
      <c r="R33" s="61" t="e">
        <f>+SUM(#REF!)</f>
        <v>#REF!</v>
      </c>
      <c r="S33" s="44" t="e">
        <f>R33*$S$6</f>
        <v>#REF!</v>
      </c>
      <c r="T33" s="44" t="e">
        <f>R33*$T$6</f>
        <v>#REF!</v>
      </c>
      <c r="U33" s="44" t="e">
        <f>R33*$U$6</f>
        <v>#REF!</v>
      </c>
      <c r="V33" s="56"/>
      <c r="W33" s="47"/>
      <c r="X33" s="47"/>
      <c r="Y33" s="47"/>
      <c r="Z33" s="47"/>
      <c r="AA33" s="48"/>
      <c r="AB33" s="49"/>
      <c r="AC33" s="50" t="e">
        <f>'2. Résultats DECOUVERTE'!$P$33-'2. Résultats DECOUVERTE'!$AA$33</f>
        <v>#REF!</v>
      </c>
    </row>
    <row r="34" spans="14:29">
      <c r="O34" s="31" t="s">
        <v>52</v>
      </c>
      <c r="P34" s="51" t="e">
        <f>SUM(P35:P37)</f>
        <v>#REF!</v>
      </c>
      <c r="Q34" s="52" t="e">
        <f>'2. Résultats DECOUVERTE'!$P$34/$P$8</f>
        <v>#REF!</v>
      </c>
      <c r="R34" s="51" t="e">
        <f>SUM(R35:R37)</f>
        <v>#REF!</v>
      </c>
      <c r="S34" s="34" t="e">
        <f>SUM(S35:S37)</f>
        <v>#REF!</v>
      </c>
      <c r="T34" s="34" t="e">
        <f>SUM(T35:T37)</f>
        <v>#REF!</v>
      </c>
      <c r="U34" s="34" t="e">
        <f>SUM(U35:U37)</f>
        <v>#REF!</v>
      </c>
      <c r="V34" s="58" t="e">
        <f>SUM(S34:U34)</f>
        <v>#REF!</v>
      </c>
      <c r="W34" s="53" t="e">
        <f>#REF!</f>
        <v>#REF!</v>
      </c>
      <c r="X34" s="53" t="e">
        <f>#REF!</f>
        <v>#REF!</v>
      </c>
      <c r="Y34" s="53" t="e">
        <f>#REF!</f>
        <v>#REF!</v>
      </c>
      <c r="Z34" s="53" t="e">
        <f>#REF!</f>
        <v>#REF!</v>
      </c>
      <c r="AA34" s="37" t="e">
        <f>P34*X34</f>
        <v>#REF!</v>
      </c>
      <c r="AB34" s="38" t="e">
        <f>R34*Z34</f>
        <v>#REF!</v>
      </c>
      <c r="AC34" s="39" t="e">
        <f>'2. Résultats DECOUVERTE'!$P$34-'2. Résultats DECOUVERTE'!$AA$34</f>
        <v>#REF!</v>
      </c>
    </row>
    <row r="35" spans="14:29">
      <c r="O35" s="41" t="s">
        <v>53</v>
      </c>
      <c r="P35" s="42" t="e">
        <f>+#REF!</f>
        <v>#REF!</v>
      </c>
      <c r="Q35" s="43" t="e">
        <f>'2. Résultats DECOUVERTE'!$P$35/$P$8</f>
        <v>#REF!</v>
      </c>
      <c r="R35" s="42" t="e">
        <f>+#REF!</f>
        <v>#REF!</v>
      </c>
      <c r="S35" s="44" t="e">
        <f>R35*$S$6</f>
        <v>#REF!</v>
      </c>
      <c r="T35" s="44" t="e">
        <f>R35*$T$6</f>
        <v>#REF!</v>
      </c>
      <c r="U35" s="44" t="e">
        <f>R35*$U$6</f>
        <v>#REF!</v>
      </c>
      <c r="V35" s="56"/>
      <c r="W35" s="47"/>
      <c r="X35" s="47"/>
      <c r="Y35" s="47"/>
      <c r="Z35" s="47"/>
      <c r="AA35" s="48"/>
      <c r="AB35" s="49"/>
      <c r="AC35" s="50" t="e">
        <f>'2. Résultats DECOUVERTE'!$P$35-'2. Résultats DECOUVERTE'!$AA$35</f>
        <v>#REF!</v>
      </c>
    </row>
    <row r="36" spans="14:29">
      <c r="O36" s="41" t="s">
        <v>54</v>
      </c>
      <c r="P36" s="42" t="e">
        <f>+#REF!</f>
        <v>#REF!</v>
      </c>
      <c r="Q36" s="43" t="e">
        <f>'2. Résultats DECOUVERTE'!$P$36/$P$8</f>
        <v>#REF!</v>
      </c>
      <c r="R36" s="42" t="e">
        <f>+#REF!</f>
        <v>#REF!</v>
      </c>
      <c r="S36" s="44" t="e">
        <f>R36*$S$6</f>
        <v>#REF!</v>
      </c>
      <c r="T36" s="44" t="e">
        <f>R36*$T$6</f>
        <v>#REF!</v>
      </c>
      <c r="U36" s="44" t="e">
        <f>R36*$U$6</f>
        <v>#REF!</v>
      </c>
      <c r="V36" s="56"/>
      <c r="W36" s="47"/>
      <c r="X36" s="47"/>
      <c r="Y36" s="47"/>
      <c r="Z36" s="47"/>
      <c r="AA36" s="48"/>
      <c r="AB36" s="49"/>
      <c r="AC36" s="50" t="e">
        <f>'2. Résultats DECOUVERTE'!$P$36-'2. Résultats DECOUVERTE'!$AA$36</f>
        <v>#REF!</v>
      </c>
    </row>
    <row r="37" spans="14:29">
      <c r="O37" s="41" t="s">
        <v>55</v>
      </c>
      <c r="P37" s="42" t="e">
        <f>+#REF!</f>
        <v>#REF!</v>
      </c>
      <c r="Q37" s="43" t="e">
        <f>'2. Résultats DECOUVERTE'!$P$37/$P$8</f>
        <v>#REF!</v>
      </c>
      <c r="R37" s="42" t="e">
        <f>+#REF!</f>
        <v>#REF!</v>
      </c>
      <c r="S37" s="44" t="e">
        <f>R37*$S$6</f>
        <v>#REF!</v>
      </c>
      <c r="T37" s="44" t="e">
        <f>R37*$T$6</f>
        <v>#REF!</v>
      </c>
      <c r="U37" s="44" t="e">
        <f>R37*$U$6</f>
        <v>#REF!</v>
      </c>
      <c r="V37" s="56"/>
      <c r="W37" s="47"/>
      <c r="X37" s="47"/>
      <c r="Y37" s="47"/>
      <c r="Z37" s="47"/>
      <c r="AA37" s="48"/>
      <c r="AB37" s="49"/>
      <c r="AC37" s="50" t="e">
        <f>'2. Résultats DECOUVERTE'!$P$37-'2. Résultats DECOUVERTE'!$AA$37</f>
        <v>#REF!</v>
      </c>
    </row>
    <row r="38" spans="14:29">
      <c r="O38" s="63" t="s">
        <v>56</v>
      </c>
      <c r="P38" s="64" t="e">
        <f>#REF!</f>
        <v>#REF!</v>
      </c>
      <c r="Q38" s="65" t="e">
        <f>'2. Résultats DECOUVERTE'!$P$38/$P$8</f>
        <v>#REF!</v>
      </c>
      <c r="R38" s="64" t="e">
        <f>#REF!</f>
        <v>#REF!</v>
      </c>
      <c r="S38" s="66" t="e">
        <f>R38*$S$6</f>
        <v>#REF!</v>
      </c>
      <c r="T38" s="66" t="e">
        <f>R38*$T$6</f>
        <v>#REF!</v>
      </c>
      <c r="U38" s="66" t="e">
        <f>R38*$U$6</f>
        <v>#REF!</v>
      </c>
      <c r="V38" s="67" t="e">
        <f>SUM(S38:U38)</f>
        <v>#REF!</v>
      </c>
      <c r="W38" s="68" t="e">
        <f>#REF!</f>
        <v>#REF!</v>
      </c>
      <c r="X38" s="68" t="e">
        <f>#REF!</f>
        <v>#REF!</v>
      </c>
      <c r="Y38" s="68" t="e">
        <f>#REF!</f>
        <v>#REF!</v>
      </c>
      <c r="Z38" s="68" t="e">
        <f>#REF!</f>
        <v>#REF!</v>
      </c>
      <c r="AA38" s="37" t="e">
        <f>P38*X38</f>
        <v>#REF!</v>
      </c>
      <c r="AB38" s="38" t="e">
        <f>R38*Z38</f>
        <v>#REF!</v>
      </c>
      <c r="AC38" s="69" t="e">
        <f>'2. Résultats DECOUVERTE'!$P$38-'2. Résultats DECOUVERTE'!$AA$38</f>
        <v>#REF!</v>
      </c>
    </row>
    <row r="39" spans="14:29">
      <c r="O39" s="70"/>
      <c r="P39" s="71"/>
      <c r="Q39" s="71"/>
      <c r="S39" s="72"/>
      <c r="T39" s="72"/>
      <c r="U39" s="72"/>
      <c r="V39" s="73"/>
      <c r="W39" s="74"/>
      <c r="X39" s="74"/>
      <c r="Y39" s="74"/>
      <c r="Z39" s="74"/>
      <c r="AA39" s="75" t="e">
        <f>SUM(AA10:AA38)</f>
        <v>#REF!</v>
      </c>
      <c r="AB39" s="76" t="e">
        <f>SUM(AB10:AB38)</f>
        <v>#REF!</v>
      </c>
      <c r="AC39" s="77"/>
    </row>
    <row r="42" spans="14:29">
      <c r="Z42" s="78" t="s">
        <v>57</v>
      </c>
      <c r="AA42" s="79" t="s">
        <v>58</v>
      </c>
      <c r="AB42" s="80" t="s">
        <v>59</v>
      </c>
    </row>
    <row r="43" spans="14:29">
      <c r="Z43" s="81" t="s">
        <v>60</v>
      </c>
      <c r="AA43" s="82" t="e">
        <f>W10</f>
        <v>#REF!</v>
      </c>
      <c r="AB43" s="83" t="e">
        <f>Y10</f>
        <v>#REF!</v>
      </c>
    </row>
    <row r="44" spans="14:29">
      <c r="Z44" s="81" t="s">
        <v>61</v>
      </c>
      <c r="AA44" s="82" t="e">
        <f>W11</f>
        <v>#REF!</v>
      </c>
      <c r="AB44" s="83" t="e">
        <f>Y11</f>
        <v>#REF!</v>
      </c>
    </row>
    <row r="45" spans="14:29" hidden="1">
      <c r="Z45" s="81" t="s">
        <v>62</v>
      </c>
      <c r="AA45" s="82" t="e">
        <f>W12</f>
        <v>#REF!</v>
      </c>
      <c r="AB45" s="83" t="e">
        <f>Y12</f>
        <v>#REF!</v>
      </c>
    </row>
    <row r="46" spans="14:29" hidden="1">
      <c r="Z46" s="81" t="s">
        <v>63</v>
      </c>
      <c r="AA46" s="82" t="e">
        <f>W15</f>
        <v>#REF!</v>
      </c>
      <c r="AB46" s="83" t="e">
        <f>Y15</f>
        <v>#REF!</v>
      </c>
    </row>
    <row r="47" spans="14:29" s="84" customFormat="1" hidden="1">
      <c r="N47" s="85"/>
      <c r="Z47" s="81" t="s">
        <v>64</v>
      </c>
      <c r="AA47" s="86"/>
      <c r="AB47" s="87"/>
    </row>
    <row r="48" spans="14:29" s="84" customFormat="1" hidden="1">
      <c r="N48" s="85"/>
      <c r="Z48" s="81"/>
      <c r="AA48" s="86"/>
      <c r="AB48" s="87"/>
    </row>
    <row r="49" spans="1:28" s="84" customFormat="1" hidden="1">
      <c r="N49" s="85"/>
      <c r="Z49" s="81"/>
      <c r="AA49" s="88"/>
      <c r="AB49" s="89"/>
    </row>
    <row r="50" spans="1:28" s="84" customFormat="1" hidden="1">
      <c r="N50" s="85"/>
      <c r="Z50" s="90"/>
      <c r="AA50" s="88"/>
      <c r="AB50" s="89"/>
    </row>
    <row r="51" spans="1:28" s="84" customFormat="1" hidden="1">
      <c r="N51" s="85"/>
      <c r="Z51" s="90"/>
      <c r="AA51" s="88"/>
      <c r="AB51" s="89"/>
    </row>
    <row r="52" spans="1:28" s="84" customFormat="1" hidden="1">
      <c r="N52" s="85"/>
      <c r="Z52" s="90"/>
      <c r="AA52" s="88"/>
      <c r="AB52" s="89"/>
    </row>
    <row r="53" spans="1:28" s="84" customFormat="1" hidden="1">
      <c r="B53" s="91"/>
      <c r="N53" s="85"/>
      <c r="Z53" s="90"/>
      <c r="AA53" s="88"/>
      <c r="AB53" s="89"/>
    </row>
    <row r="54" spans="1:28" hidden="1">
      <c r="A54" s="84"/>
      <c r="B54" s="91"/>
      <c r="C54" s="84"/>
      <c r="D54" s="84"/>
      <c r="Z54" s="90"/>
      <c r="AA54" s="88"/>
      <c r="AB54" s="89"/>
    </row>
    <row r="55" spans="1:28" hidden="1">
      <c r="A55" s="84"/>
      <c r="B55" s="84"/>
      <c r="C55" s="92" t="s">
        <v>65</v>
      </c>
      <c r="D55" s="92"/>
      <c r="G55" t="s">
        <v>66</v>
      </c>
      <c r="U55" s="93" t="s">
        <v>67</v>
      </c>
      <c r="V55" s="94"/>
      <c r="W55" s="94"/>
      <c r="X55" s="94"/>
      <c r="Z55" s="90"/>
      <c r="AA55" s="88"/>
      <c r="AB55" s="89"/>
    </row>
    <row r="56" spans="1:28" hidden="1">
      <c r="A56" s="84"/>
      <c r="B56" s="91"/>
      <c r="Z56" s="90"/>
      <c r="AA56" s="86"/>
      <c r="AB56" s="87"/>
    </row>
    <row r="57" spans="1:28" hidden="1">
      <c r="A57" s="84"/>
      <c r="B57" s="84"/>
      <c r="C57" s="95" t="s">
        <v>68</v>
      </c>
      <c r="D57" s="95"/>
      <c r="E57" s="96"/>
      <c r="F57" s="96"/>
      <c r="G57" s="97" t="s">
        <v>69</v>
      </c>
      <c r="H57" s="97"/>
      <c r="I57" s="96"/>
      <c r="J57" s="96"/>
      <c r="K57" s="96"/>
      <c r="L57" s="96"/>
      <c r="M57" s="96"/>
      <c r="R57" s="96"/>
      <c r="S57" s="96"/>
      <c r="Z57" s="81"/>
      <c r="AA57" s="86"/>
      <c r="AB57" s="87" t="s">
        <v>70</v>
      </c>
    </row>
    <row r="58" spans="1:28" hidden="1">
      <c r="C58" s="95" t="s">
        <v>71</v>
      </c>
      <c r="D58" s="95"/>
      <c r="E58" s="96"/>
      <c r="F58" s="96"/>
      <c r="G58" s="96"/>
      <c r="H58" s="96"/>
      <c r="I58" s="96"/>
      <c r="J58" s="96"/>
      <c r="K58" s="96"/>
      <c r="L58" s="96"/>
      <c r="M58" s="96"/>
      <c r="R58" s="96"/>
      <c r="S58" s="96"/>
      <c r="Z58" s="81"/>
      <c r="AA58" s="86"/>
      <c r="AB58" s="87"/>
    </row>
    <row r="59" spans="1:28" hidden="1"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R59" s="96"/>
      <c r="S59" s="96"/>
      <c r="Z59" s="81"/>
      <c r="AA59" s="86"/>
      <c r="AB59" s="98" t="s">
        <v>72</v>
      </c>
    </row>
    <row r="60" spans="1:28" hidden="1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R60" s="96"/>
      <c r="S60" s="96"/>
      <c r="Z60" s="81"/>
      <c r="AA60" s="86"/>
      <c r="AB60" s="87" t="s">
        <v>73</v>
      </c>
    </row>
    <row r="61" spans="1:28" hidden="1"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R61" s="96"/>
      <c r="S61" s="96"/>
      <c r="Z61" s="81"/>
      <c r="AA61" s="86"/>
      <c r="AB61" s="87" t="s">
        <v>74</v>
      </c>
    </row>
    <row r="62" spans="1:28" hidden="1"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R62" s="96"/>
      <c r="S62" s="96"/>
      <c r="Z62" s="81"/>
      <c r="AA62" s="86"/>
      <c r="AB62" s="87" t="s">
        <v>75</v>
      </c>
    </row>
    <row r="63" spans="1:28" hidden="1"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R63" s="96"/>
      <c r="S63" s="96"/>
      <c r="Z63" s="81"/>
      <c r="AA63" s="86"/>
      <c r="AB63" s="87" t="s">
        <v>76</v>
      </c>
    </row>
    <row r="64" spans="1:28" hidden="1">
      <c r="Z64" s="81"/>
      <c r="AA64" s="86"/>
      <c r="AB64" s="87" t="s">
        <v>77</v>
      </c>
    </row>
    <row r="65" spans="3:28" hidden="1">
      <c r="C65" s="92" t="s">
        <v>78</v>
      </c>
      <c r="D65" s="92"/>
      <c r="Z65" s="81"/>
      <c r="AA65" s="86"/>
      <c r="AB65" s="87" t="s">
        <v>79</v>
      </c>
    </row>
    <row r="66" spans="3:28" hidden="1">
      <c r="Z66" s="81"/>
      <c r="AA66" s="86"/>
      <c r="AB66" s="87"/>
    </row>
    <row r="67" spans="3:28" ht="20.25" hidden="1">
      <c r="C67" s="5" t="s">
        <v>80</v>
      </c>
      <c r="D67" s="5"/>
      <c r="E67" s="5"/>
      <c r="F67" s="5"/>
      <c r="G67" s="84"/>
      <c r="H67" s="84"/>
      <c r="I67" s="84"/>
      <c r="J67" s="84"/>
      <c r="K67" s="84"/>
      <c r="L67" s="2" t="e">
        <f>INT(P8/#REF!)</f>
        <v>#REF!</v>
      </c>
      <c r="M67" s="2"/>
      <c r="R67" s="2"/>
      <c r="S67" s="5"/>
      <c r="T67" s="84"/>
      <c r="Z67" s="81"/>
      <c r="AA67" s="86"/>
      <c r="AB67" s="87"/>
    </row>
    <row r="68" spans="3:28" hidden="1">
      <c r="Z68" s="81"/>
      <c r="AA68" s="86"/>
      <c r="AB68" s="87"/>
    </row>
    <row r="69" spans="3:28" ht="20.25" hidden="1">
      <c r="Z69" s="81"/>
      <c r="AA69" s="99"/>
      <c r="AB69" s="100"/>
    </row>
    <row r="70" spans="3:28" ht="20.25" hidden="1">
      <c r="C70" s="95" t="s">
        <v>68</v>
      </c>
      <c r="D70" s="95"/>
      <c r="Z70" s="101" t="s">
        <v>81</v>
      </c>
      <c r="AA70" s="86"/>
      <c r="AB70" s="87"/>
    </row>
    <row r="71" spans="3:28" hidden="1">
      <c r="C71" s="95" t="s">
        <v>71</v>
      </c>
      <c r="D71" s="95"/>
      <c r="Z71" s="81"/>
      <c r="AA71" s="86"/>
      <c r="AB71" s="87"/>
    </row>
    <row r="72" spans="3:28" hidden="1">
      <c r="Z72" s="81"/>
      <c r="AA72" s="86"/>
      <c r="AB72" s="87"/>
    </row>
    <row r="73" spans="3:28" hidden="1">
      <c r="Z73" s="81"/>
      <c r="AA73" s="86"/>
      <c r="AB73" s="87"/>
    </row>
    <row r="74" spans="3:28" hidden="1">
      <c r="Z74" s="81"/>
      <c r="AA74" s="86"/>
      <c r="AB74" s="87"/>
    </row>
    <row r="75" spans="3:28" hidden="1">
      <c r="Z75" s="81"/>
      <c r="AA75" s="86"/>
      <c r="AB75" s="87"/>
    </row>
    <row r="76" spans="3:28">
      <c r="Z76" s="81"/>
      <c r="AA76" s="86"/>
      <c r="AB76" s="87"/>
    </row>
    <row r="77" spans="3:28">
      <c r="Z77" s="81"/>
      <c r="AA77" s="86"/>
      <c r="AB77" s="87"/>
    </row>
    <row r="78" spans="3:28">
      <c r="Z78" s="81" t="s">
        <v>82</v>
      </c>
      <c r="AA78" s="82" t="e">
        <f>W20</f>
        <v>#REF!</v>
      </c>
      <c r="AB78" s="83" t="e">
        <f>Y20</f>
        <v>#REF!</v>
      </c>
    </row>
    <row r="79" spans="3:28">
      <c r="Z79" s="81" t="s">
        <v>83</v>
      </c>
      <c r="AA79" s="82" t="e">
        <f>W24</f>
        <v>#REF!</v>
      </c>
      <c r="AB79" s="83" t="e">
        <f>Y24</f>
        <v>#REF!</v>
      </c>
    </row>
    <row r="80" spans="3:28">
      <c r="Z80" s="81" t="s">
        <v>84</v>
      </c>
      <c r="AA80" s="82" t="e">
        <f>W27</f>
        <v>#REF!</v>
      </c>
      <c r="AB80" s="83" t="e">
        <f>Y27</f>
        <v>#REF!</v>
      </c>
    </row>
    <row r="81" spans="26:28">
      <c r="Z81" s="81" t="s">
        <v>85</v>
      </c>
      <c r="AA81" s="82" t="e">
        <f>W31</f>
        <v>#REF!</v>
      </c>
      <c r="AB81" s="83" t="e">
        <f>Y31</f>
        <v>#REF!</v>
      </c>
    </row>
    <row r="82" spans="26:28">
      <c r="Z82" s="81" t="s">
        <v>52</v>
      </c>
      <c r="AA82" s="82" t="e">
        <f>W34</f>
        <v>#REF!</v>
      </c>
      <c r="AB82" s="83" t="e">
        <f>Y34</f>
        <v>#REF!</v>
      </c>
    </row>
    <row r="83" spans="26:28">
      <c r="Z83" s="81" t="s">
        <v>56</v>
      </c>
      <c r="AA83" s="82" t="e">
        <f>W38</f>
        <v>#REF!</v>
      </c>
      <c r="AB83" s="83" t="e">
        <f>Y38</f>
        <v>#REF!</v>
      </c>
    </row>
    <row r="84" spans="26:28">
      <c r="Z84" s="102" t="s">
        <v>86</v>
      </c>
      <c r="AA84" s="103" t="e">
        <f>W8</f>
        <v>#REF!</v>
      </c>
      <c r="AB84" s="104" t="e">
        <f>Y8</f>
        <v>#REF!</v>
      </c>
    </row>
    <row r="85" spans="26:28" ht="12" customHeight="1"/>
  </sheetData>
  <pageMargins left="0.7" right="0.7" top="0.75" bottom="0.75" header="0.3" footer="0.3"/>
  <pageSetup paperSize="9" orientation="portrait"/>
  <headerFooter alignWithMargins="0">
    <oddFooter>&amp;L&amp;1#&amp;"Arial Black"&amp;7&amp;K006AFFC1-INTERNAL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8FCCF-C971-4FAB-8919-A483517C9BF1}">
  <dimension ref="A2:F33"/>
  <sheetViews>
    <sheetView tabSelected="1" workbookViewId="0">
      <selection activeCell="E10" sqref="E10"/>
    </sheetView>
  </sheetViews>
  <sheetFormatPr baseColWidth="10" defaultColWidth="11.42578125" defaultRowHeight="15"/>
  <cols>
    <col min="1" max="1" width="31.5703125" customWidth="1"/>
    <col min="2" max="2" width="64" customWidth="1"/>
    <col min="5" max="5" width="12.42578125" customWidth="1"/>
  </cols>
  <sheetData>
    <row r="2" spans="1:6">
      <c r="A2" s="105" t="s">
        <v>87</v>
      </c>
      <c r="B2" s="106" t="s">
        <v>88</v>
      </c>
    </row>
    <row r="3" spans="1:6">
      <c r="A3" s="107"/>
      <c r="B3" s="108" t="s">
        <v>89</v>
      </c>
    </row>
    <row r="4" spans="1:6">
      <c r="A4" s="109"/>
      <c r="B4" s="110" t="s">
        <v>90</v>
      </c>
      <c r="F4" s="92"/>
    </row>
    <row r="5" spans="1:6">
      <c r="A5" s="111"/>
      <c r="B5" s="112" t="s">
        <v>91</v>
      </c>
    </row>
    <row r="8" spans="1:6">
      <c r="A8" s="105" t="s">
        <v>92</v>
      </c>
      <c r="B8" s="106" t="s">
        <v>93</v>
      </c>
    </row>
    <row r="9" spans="1:6">
      <c r="A9" s="113" t="s">
        <v>94</v>
      </c>
      <c r="B9" s="108" t="s">
        <v>95</v>
      </c>
    </row>
    <row r="10" spans="1:6">
      <c r="A10" s="114" t="s">
        <v>96</v>
      </c>
      <c r="B10" s="110" t="s">
        <v>97</v>
      </c>
    </row>
    <row r="11" spans="1:6">
      <c r="A11" s="114" t="s">
        <v>98</v>
      </c>
      <c r="B11" s="110" t="s">
        <v>99</v>
      </c>
    </row>
    <row r="12" spans="1:6">
      <c r="A12" s="114" t="s">
        <v>100</v>
      </c>
      <c r="B12" s="110" t="s">
        <v>101</v>
      </c>
    </row>
    <row r="13" spans="1:6">
      <c r="A13" s="114" t="s">
        <v>102</v>
      </c>
      <c r="B13" s="110" t="s">
        <v>103</v>
      </c>
    </row>
    <row r="14" spans="1:6">
      <c r="A14" s="114" t="s">
        <v>104</v>
      </c>
      <c r="B14" s="110"/>
    </row>
    <row r="15" spans="1:6">
      <c r="A15" s="114" t="s">
        <v>105</v>
      </c>
      <c r="B15" s="110" t="s">
        <v>106</v>
      </c>
    </row>
    <row r="16" spans="1:6">
      <c r="A16" s="114" t="s">
        <v>107</v>
      </c>
      <c r="B16" s="110" t="s">
        <v>108</v>
      </c>
    </row>
    <row r="17" spans="1:2">
      <c r="A17" s="114" t="s">
        <v>109</v>
      </c>
      <c r="B17" s="110" t="s">
        <v>110</v>
      </c>
    </row>
    <row r="18" spans="1:2">
      <c r="A18" s="115" t="s">
        <v>111</v>
      </c>
      <c r="B18" s="112" t="s">
        <v>112</v>
      </c>
    </row>
    <row r="21" spans="1:2">
      <c r="A21" s="105" t="s">
        <v>113</v>
      </c>
      <c r="B21" s="106" t="s">
        <v>93</v>
      </c>
    </row>
    <row r="22" spans="1:2" ht="28.5" customHeight="1">
      <c r="A22" s="190" t="s">
        <v>114</v>
      </c>
      <c r="B22" s="191"/>
    </row>
    <row r="23" spans="1:2">
      <c r="A23" s="113" t="s">
        <v>115</v>
      </c>
      <c r="B23" s="108" t="s">
        <v>116</v>
      </c>
    </row>
    <row r="24" spans="1:2">
      <c r="A24" s="114" t="s">
        <v>117</v>
      </c>
      <c r="B24" s="110" t="s">
        <v>118</v>
      </c>
    </row>
    <row r="25" spans="1:2">
      <c r="A25" s="114" t="s">
        <v>119</v>
      </c>
      <c r="B25" s="110" t="s">
        <v>120</v>
      </c>
    </row>
    <row r="26" spans="1:2">
      <c r="A26" s="114" t="s">
        <v>121</v>
      </c>
      <c r="B26" s="110" t="s">
        <v>122</v>
      </c>
    </row>
    <row r="27" spans="1:2">
      <c r="A27" s="114" t="s">
        <v>123</v>
      </c>
      <c r="B27" s="110" t="s">
        <v>124</v>
      </c>
    </row>
    <row r="28" spans="1:2">
      <c r="A28" s="114" t="s">
        <v>125</v>
      </c>
      <c r="B28" s="110" t="s">
        <v>126</v>
      </c>
    </row>
    <row r="29" spans="1:2">
      <c r="A29" s="114" t="s">
        <v>127</v>
      </c>
      <c r="B29" s="110"/>
    </row>
    <row r="30" spans="1:2">
      <c r="A30" s="114" t="s">
        <v>128</v>
      </c>
      <c r="B30" s="110"/>
    </row>
    <row r="31" spans="1:2">
      <c r="A31" s="114" t="s">
        <v>129</v>
      </c>
      <c r="B31" s="110"/>
    </row>
    <row r="32" spans="1:2">
      <c r="A32" s="114" t="s">
        <v>130</v>
      </c>
      <c r="B32" s="110"/>
    </row>
    <row r="33" spans="1:2">
      <c r="A33" s="115" t="s">
        <v>131</v>
      </c>
      <c r="B33" s="112"/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8EBA-DA41-4B59-9AA1-2E88D1DE0430}">
  <dimension ref="A1:AS125"/>
  <sheetViews>
    <sheetView zoomScale="70" workbookViewId="0">
      <pane ySplit="3" topLeftCell="A4" activePane="bottomLeft" state="frozen"/>
      <selection activeCell="D6" sqref="D6"/>
      <selection pane="bottomLeft" sqref="A1:B2"/>
    </sheetView>
  </sheetViews>
  <sheetFormatPr baseColWidth="10" defaultRowHeight="15"/>
  <cols>
    <col min="1" max="1" width="6.5703125" customWidth="1"/>
    <col min="2" max="2" width="19.5703125" customWidth="1"/>
    <col min="3" max="3" width="27" style="3" customWidth="1"/>
    <col min="4" max="4" width="74.42578125" style="3" customWidth="1"/>
    <col min="5" max="5" width="14.85546875" customWidth="1"/>
    <col min="6" max="6" width="19.42578125" customWidth="1"/>
    <col min="7" max="7" width="29.5703125" hidden="1" customWidth="1"/>
    <col min="8" max="8" width="31.42578125" hidden="1" customWidth="1"/>
    <col min="9" max="9" width="30.140625" hidden="1" customWidth="1"/>
    <col min="10" max="12" width="17.140625" customWidth="1"/>
    <col min="13" max="13" width="19.42578125" customWidth="1"/>
    <col min="14" max="14" width="19" style="116" customWidth="1"/>
    <col min="15" max="15" width="22.42578125" customWidth="1"/>
    <col min="16" max="16" width="18.42578125" customWidth="1"/>
    <col min="17" max="17" width="13.5703125" customWidth="1"/>
    <col min="18" max="18" width="21" customWidth="1"/>
    <col min="19" max="19" width="21.5703125" customWidth="1"/>
    <col min="20" max="20" width="24.42578125" customWidth="1"/>
    <col min="21" max="21" width="22.140625" customWidth="1"/>
    <col min="22" max="22" width="19.5703125" customWidth="1"/>
    <col min="23" max="23" width="66.42578125" style="3" customWidth="1"/>
    <col min="24" max="24" width="49.85546875" style="117" customWidth="1"/>
    <col min="25" max="45" width="11.42578125" style="96"/>
  </cols>
  <sheetData>
    <row r="1" spans="1:45" s="118" customFormat="1" ht="30">
      <c r="A1" s="192" t="s">
        <v>132</v>
      </c>
      <c r="B1" s="193"/>
      <c r="C1" s="196" t="s">
        <v>133</v>
      </c>
      <c r="D1" s="197"/>
      <c r="E1" s="200" t="s">
        <v>134</v>
      </c>
      <c r="F1" s="201"/>
      <c r="G1" s="201"/>
      <c r="H1" s="201"/>
      <c r="I1" s="202"/>
      <c r="J1" s="206" t="s">
        <v>135</v>
      </c>
      <c r="K1" s="207"/>
      <c r="L1" s="208"/>
      <c r="M1" s="212" t="s">
        <v>136</v>
      </c>
      <c r="N1" s="213"/>
      <c r="O1" s="213"/>
      <c r="P1" s="213"/>
      <c r="Q1" s="213"/>
      <c r="R1" s="213"/>
      <c r="S1" s="213"/>
      <c r="T1" s="213"/>
      <c r="U1" s="213"/>
      <c r="V1" s="214"/>
      <c r="W1" s="119" t="s">
        <v>137</v>
      </c>
      <c r="X1" s="120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</row>
    <row r="2" spans="1:45" s="122" customFormat="1" ht="15.75">
      <c r="A2" s="194"/>
      <c r="B2" s="195"/>
      <c r="C2" s="198"/>
      <c r="D2" s="199"/>
      <c r="E2" s="203"/>
      <c r="F2" s="204"/>
      <c r="G2" s="204"/>
      <c r="H2" s="204"/>
      <c r="I2" s="205"/>
      <c r="J2" s="209"/>
      <c r="K2" s="210"/>
      <c r="L2" s="211"/>
      <c r="M2" s="215" t="s">
        <v>138</v>
      </c>
      <c r="N2" s="215"/>
      <c r="O2" s="215"/>
      <c r="P2" s="215"/>
      <c r="Q2" s="216"/>
      <c r="R2" s="217" t="s">
        <v>139</v>
      </c>
      <c r="S2" s="218"/>
      <c r="T2" s="218"/>
      <c r="U2" s="218"/>
      <c r="V2" s="219"/>
      <c r="W2" s="123"/>
      <c r="X2" s="124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</row>
    <row r="3" spans="1:45" s="122" customFormat="1" ht="60">
      <c r="A3" s="126" t="s">
        <v>94</v>
      </c>
      <c r="B3" s="127" t="s">
        <v>96</v>
      </c>
      <c r="C3" s="128" t="s">
        <v>98</v>
      </c>
      <c r="D3" s="129" t="s">
        <v>100</v>
      </c>
      <c r="E3" s="130" t="s">
        <v>102</v>
      </c>
      <c r="F3" s="131" t="s">
        <v>104</v>
      </c>
      <c r="G3" s="131" t="s">
        <v>105</v>
      </c>
      <c r="H3" s="132" t="s">
        <v>140</v>
      </c>
      <c r="I3" s="133" t="s">
        <v>109</v>
      </c>
      <c r="J3" s="134" t="s">
        <v>111</v>
      </c>
      <c r="K3" s="135" t="s">
        <v>141</v>
      </c>
      <c r="L3" s="136" t="s">
        <v>142</v>
      </c>
      <c r="M3" s="137" t="s">
        <v>143</v>
      </c>
      <c r="N3" s="138" t="s">
        <v>119</v>
      </c>
      <c r="O3" s="139" t="s">
        <v>121</v>
      </c>
      <c r="P3" s="139" t="s">
        <v>123</v>
      </c>
      <c r="Q3" s="140" t="s">
        <v>125</v>
      </c>
      <c r="R3" s="141" t="s">
        <v>127</v>
      </c>
      <c r="S3" s="139" t="s">
        <v>128</v>
      </c>
      <c r="T3" s="139" t="s">
        <v>129</v>
      </c>
      <c r="U3" s="139" t="s">
        <v>130</v>
      </c>
      <c r="V3" s="140" t="s">
        <v>131</v>
      </c>
      <c r="W3" s="142"/>
      <c r="X3" s="124" t="s">
        <v>144</v>
      </c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</row>
    <row r="4" spans="1:45" ht="41.25" customHeight="1">
      <c r="A4" s="143"/>
      <c r="B4" s="143"/>
      <c r="C4" s="143"/>
      <c r="D4" s="143"/>
      <c r="E4" s="144"/>
      <c r="F4" s="145"/>
      <c r="G4" s="146"/>
      <c r="H4" s="147"/>
      <c r="I4" s="148"/>
      <c r="J4" s="109"/>
      <c r="K4" s="149"/>
      <c r="L4" s="150"/>
      <c r="M4" s="151"/>
      <c r="N4" s="152"/>
      <c r="O4" s="153"/>
      <c r="P4" s="153"/>
      <c r="Q4" s="154"/>
      <c r="R4" s="155"/>
      <c r="S4" s="153"/>
      <c r="T4" s="149"/>
      <c r="U4" s="149"/>
      <c r="V4" s="156"/>
      <c r="W4" s="157"/>
      <c r="X4" s="158"/>
    </row>
    <row r="5" spans="1:45" ht="39" customHeight="1">
      <c r="A5" s="143"/>
      <c r="B5" s="143"/>
      <c r="C5" s="143"/>
      <c r="D5" s="143"/>
      <c r="E5" s="144"/>
      <c r="F5" s="145"/>
      <c r="G5" s="146"/>
      <c r="H5" s="147"/>
      <c r="I5" s="148"/>
      <c r="J5" s="109"/>
      <c r="K5" s="149"/>
      <c r="L5" s="150"/>
      <c r="M5" s="151"/>
      <c r="N5" s="151"/>
      <c r="O5" s="153"/>
      <c r="P5" s="153"/>
      <c r="Q5" s="154"/>
      <c r="R5" s="155"/>
      <c r="S5" s="153"/>
      <c r="T5" s="149"/>
      <c r="U5" s="149"/>
      <c r="V5" s="156"/>
      <c r="W5" s="157"/>
      <c r="X5" s="158"/>
    </row>
    <row r="6" spans="1:45" ht="42" customHeight="1"/>
    <row r="9" spans="1:45" s="159" customFormat="1" ht="63.75" customHeight="1">
      <c r="C9" s="3"/>
      <c r="D9" s="3"/>
      <c r="N9" s="116"/>
      <c r="W9" s="3"/>
      <c r="X9" s="117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</row>
    <row r="16" spans="1:45" ht="35.450000000000003" customHeight="1"/>
    <row r="29" spans="25:25" ht="48" customHeight="1"/>
    <row r="32" spans="25:25">
      <c r="Y32" s="161"/>
    </row>
    <row r="48" ht="128.44999999999999" customHeight="1"/>
    <row r="55" spans="15:15" ht="59.45" customHeight="1"/>
    <row r="56" spans="15:15"/>
    <row r="59" spans="15:15"/>
    <row r="103" spans="15:25">
      <c r="Y103" s="3"/>
    </row>
    <row r="108" spans="15:25"/>
    <row r="111" spans="15:25" ht="16.5" customHeight="1"/>
    <row r="125" spans="11:11">
      <c r="K125" s="162"/>
    </row>
  </sheetData>
  <autoFilter ref="A3:AS116" xr:uid="{AE5D446E-FCBC-4204-9973-5B3E5F254494}"/>
  <pageMargins left="0.7" right="0.7" top="0.75" bottom="0.75" header="0.3" footer="0.3"/>
  <pageSetup paperSize="9" orientation="portrait"/>
  <headerFooter alignWithMargins="0">
    <oddFooter>&amp;L&amp;1#&amp;"Arial Black"&amp;7&amp;K006AFFC1-INTERNAL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709C-1953-40FE-A38D-C7B60A8C0A1E}">
  <dimension ref="A1:BL18"/>
  <sheetViews>
    <sheetView zoomScale="70" workbookViewId="0">
      <selection activeCell="E20" sqref="E20"/>
    </sheetView>
  </sheetViews>
  <sheetFormatPr baseColWidth="10" defaultRowHeight="15"/>
  <cols>
    <col min="1" max="1" width="19.42578125" customWidth="1"/>
    <col min="3" max="3" width="36.5703125" customWidth="1"/>
    <col min="4" max="4" width="24.5703125" customWidth="1"/>
    <col min="10" max="10" width="34.42578125" customWidth="1"/>
    <col min="39" max="39" width="8.42578125" customWidth="1"/>
    <col min="40" max="40" width="17.42578125" customWidth="1"/>
    <col min="41" max="41" width="21.42578125" customWidth="1"/>
    <col min="42" max="64" width="11.42578125" style="96"/>
  </cols>
  <sheetData>
    <row r="1" spans="1:64" s="118" customFormat="1" ht="56.25" customHeight="1">
      <c r="A1" s="220" t="s">
        <v>145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</row>
    <row r="2" spans="1:64" s="122" customFormat="1" ht="56.25" customHeight="1">
      <c r="A2" s="163"/>
      <c r="B2" s="164"/>
      <c r="C2" s="221" t="s">
        <v>133</v>
      </c>
      <c r="D2" s="222"/>
      <c r="E2" s="223" t="s">
        <v>134</v>
      </c>
      <c r="F2" s="224"/>
      <c r="G2" s="224"/>
      <c r="H2" s="224"/>
      <c r="I2" s="224"/>
      <c r="J2" s="165" t="s">
        <v>146</v>
      </c>
      <c r="K2" s="225" t="s">
        <v>147</v>
      </c>
      <c r="L2" s="226"/>
      <c r="M2" s="226"/>
      <c r="N2" s="226"/>
      <c r="O2" s="226"/>
      <c r="P2" s="226"/>
      <c r="Q2" s="226"/>
      <c r="R2" s="226"/>
      <c r="S2" s="225" t="s">
        <v>148</v>
      </c>
      <c r="T2" s="226"/>
      <c r="U2" s="226"/>
      <c r="V2" s="226"/>
      <c r="W2" s="226"/>
      <c r="X2" s="226"/>
      <c r="Y2" s="226"/>
      <c r="Z2" s="226"/>
      <c r="AA2" s="227"/>
      <c r="AB2" s="228" t="s">
        <v>149</v>
      </c>
      <c r="AC2" s="229"/>
      <c r="AD2" s="229"/>
      <c r="AE2" s="229"/>
      <c r="AF2" s="230"/>
      <c r="AG2" s="231" t="s">
        <v>149</v>
      </c>
      <c r="AH2" s="229"/>
      <c r="AI2" s="229"/>
      <c r="AJ2" s="229"/>
      <c r="AK2" s="232"/>
      <c r="AL2" s="232"/>
      <c r="AM2" s="166"/>
      <c r="AN2" s="166"/>
      <c r="AO2" s="167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</row>
    <row r="3" spans="1:64" s="122" customFormat="1" ht="56.25" customHeight="1">
      <c r="A3" s="168" t="s">
        <v>96</v>
      </c>
      <c r="B3" s="169" t="s">
        <v>94</v>
      </c>
      <c r="C3" s="168" t="s">
        <v>98</v>
      </c>
      <c r="D3" s="170" t="s">
        <v>150</v>
      </c>
      <c r="E3" s="171" t="s">
        <v>102</v>
      </c>
      <c r="F3" s="172" t="s">
        <v>151</v>
      </c>
      <c r="G3" s="173" t="s">
        <v>152</v>
      </c>
      <c r="H3" s="172" t="s">
        <v>109</v>
      </c>
      <c r="I3" s="173" t="s">
        <v>111</v>
      </c>
      <c r="J3" s="174" t="s">
        <v>146</v>
      </c>
      <c r="K3" s="175" t="s">
        <v>153</v>
      </c>
      <c r="L3" s="176" t="s">
        <v>154</v>
      </c>
      <c r="M3" s="176" t="s">
        <v>155</v>
      </c>
      <c r="N3" s="177" t="s">
        <v>156</v>
      </c>
      <c r="O3" s="177" t="s">
        <v>157</v>
      </c>
      <c r="P3" s="177" t="s">
        <v>158</v>
      </c>
      <c r="Q3" s="177" t="s">
        <v>159</v>
      </c>
      <c r="R3" s="178" t="s">
        <v>160</v>
      </c>
      <c r="S3" s="175" t="s">
        <v>161</v>
      </c>
      <c r="T3" s="175" t="s">
        <v>162</v>
      </c>
      <c r="U3" s="175" t="s">
        <v>163</v>
      </c>
      <c r="V3" s="177" t="s">
        <v>164</v>
      </c>
      <c r="W3" s="177" t="s">
        <v>165</v>
      </c>
      <c r="X3" s="177" t="s">
        <v>166</v>
      </c>
      <c r="Y3" s="177" t="s">
        <v>167</v>
      </c>
      <c r="Z3" s="177" t="s">
        <v>168</v>
      </c>
      <c r="AA3" s="177" t="s">
        <v>169</v>
      </c>
      <c r="AB3" s="175" t="s">
        <v>170</v>
      </c>
      <c r="AC3" s="177" t="s">
        <v>171</v>
      </c>
      <c r="AD3" s="177" t="s">
        <v>172</v>
      </c>
      <c r="AE3" s="177" t="s">
        <v>173</v>
      </c>
      <c r="AF3" s="178" t="s">
        <v>174</v>
      </c>
      <c r="AG3" s="179" t="s">
        <v>175</v>
      </c>
      <c r="AH3" s="177" t="s">
        <v>176</v>
      </c>
      <c r="AI3" s="177" t="s">
        <v>177</v>
      </c>
      <c r="AJ3" s="177" t="s">
        <v>178</v>
      </c>
      <c r="AK3" s="180" t="s">
        <v>179</v>
      </c>
      <c r="AL3" s="180" t="s">
        <v>180</v>
      </c>
      <c r="AM3" s="181" t="s">
        <v>181</v>
      </c>
      <c r="AN3" s="181" t="s">
        <v>182</v>
      </c>
      <c r="AO3" s="182" t="s">
        <v>183</v>
      </c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</row>
    <row r="4" spans="1:64">
      <c r="A4" s="183" t="s">
        <v>184</v>
      </c>
      <c r="B4" s="184"/>
      <c r="C4" s="185" t="s">
        <v>185</v>
      </c>
      <c r="D4" s="184"/>
      <c r="E4" s="184"/>
      <c r="F4" s="184"/>
      <c r="G4" s="184"/>
      <c r="H4" s="184"/>
      <c r="I4" s="184"/>
      <c r="J4" s="184" t="s">
        <v>186</v>
      </c>
      <c r="K4" s="184"/>
      <c r="L4" s="184"/>
      <c r="M4" s="184"/>
      <c r="N4" s="184"/>
      <c r="O4" s="184"/>
      <c r="P4" s="184"/>
      <c r="Q4" s="184"/>
      <c r="R4" s="184"/>
      <c r="S4" s="184">
        <f t="shared" ref="S4:S18" si="0">K4*$H$4</f>
        <v>0</v>
      </c>
      <c r="T4" s="184">
        <f t="shared" ref="T4:AA18" si="1">L4*$H$4</f>
        <v>0</v>
      </c>
      <c r="U4" s="184">
        <f t="shared" si="1"/>
        <v>0</v>
      </c>
      <c r="V4" s="184">
        <f t="shared" si="1"/>
        <v>0</v>
      </c>
      <c r="W4" s="184">
        <f t="shared" si="1"/>
        <v>0</v>
      </c>
      <c r="X4" s="184">
        <f t="shared" si="1"/>
        <v>0</v>
      </c>
      <c r="Y4" s="184">
        <f t="shared" si="1"/>
        <v>0</v>
      </c>
      <c r="Z4" s="184">
        <f t="shared" si="1"/>
        <v>0</v>
      </c>
      <c r="AA4" s="184">
        <f t="shared" si="1"/>
        <v>0</v>
      </c>
      <c r="AB4" s="184"/>
      <c r="AC4" s="184"/>
      <c r="AD4" s="184"/>
      <c r="AE4" s="184"/>
      <c r="AF4" s="184"/>
      <c r="AG4" s="184">
        <f t="shared" ref="AG4:AG18" si="2">AB4*$H$4</f>
        <v>0</v>
      </c>
      <c r="AH4" s="184">
        <f t="shared" ref="AH4:AL18" si="3">AC4*$H$4</f>
        <v>0</v>
      </c>
      <c r="AI4" s="184">
        <f t="shared" si="3"/>
        <v>0</v>
      </c>
      <c r="AJ4" s="184">
        <f t="shared" si="3"/>
        <v>0</v>
      </c>
      <c r="AK4" s="184">
        <f t="shared" si="3"/>
        <v>0</v>
      </c>
      <c r="AL4" s="184">
        <f t="shared" si="3"/>
        <v>0</v>
      </c>
      <c r="AM4" s="184"/>
      <c r="AN4" s="184"/>
      <c r="AO4" s="184"/>
    </row>
    <row r="5" spans="1:64">
      <c r="A5" s="183" t="s">
        <v>187</v>
      </c>
      <c r="B5" s="184"/>
      <c r="C5" s="185" t="s">
        <v>188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>
        <f t="shared" si="0"/>
        <v>0</v>
      </c>
      <c r="T5" s="184">
        <f t="shared" si="1"/>
        <v>0</v>
      </c>
      <c r="U5" s="184">
        <f t="shared" si="1"/>
        <v>0</v>
      </c>
      <c r="V5" s="184">
        <f t="shared" si="1"/>
        <v>0</v>
      </c>
      <c r="W5" s="184">
        <f t="shared" si="1"/>
        <v>0</v>
      </c>
      <c r="X5" s="184">
        <f t="shared" si="1"/>
        <v>0</v>
      </c>
      <c r="Y5" s="184">
        <f t="shared" si="1"/>
        <v>0</v>
      </c>
      <c r="Z5" s="184">
        <f t="shared" si="1"/>
        <v>0</v>
      </c>
      <c r="AA5" s="184">
        <f t="shared" si="1"/>
        <v>0</v>
      </c>
      <c r="AB5" s="184"/>
      <c r="AC5" s="184"/>
      <c r="AD5" s="184"/>
      <c r="AE5" s="184"/>
      <c r="AF5" s="184"/>
      <c r="AG5" s="184">
        <f t="shared" si="2"/>
        <v>0</v>
      </c>
      <c r="AH5" s="184">
        <f t="shared" si="3"/>
        <v>0</v>
      </c>
      <c r="AI5" s="184">
        <f t="shared" si="3"/>
        <v>0</v>
      </c>
      <c r="AJ5" s="184">
        <f t="shared" si="3"/>
        <v>0</v>
      </c>
      <c r="AK5" s="184">
        <f t="shared" si="3"/>
        <v>0</v>
      </c>
      <c r="AL5" s="184">
        <f t="shared" si="3"/>
        <v>0</v>
      </c>
      <c r="AM5" s="184"/>
      <c r="AN5" s="184"/>
      <c r="AO5" s="184"/>
    </row>
    <row r="6" spans="1:64">
      <c r="A6" s="183" t="s">
        <v>189</v>
      </c>
      <c r="B6" s="184"/>
      <c r="C6" s="185" t="s">
        <v>190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>
        <f t="shared" si="0"/>
        <v>0</v>
      </c>
      <c r="T6" s="184">
        <f t="shared" si="1"/>
        <v>0</v>
      </c>
      <c r="U6" s="184">
        <f t="shared" si="1"/>
        <v>0</v>
      </c>
      <c r="V6" s="184">
        <f t="shared" si="1"/>
        <v>0</v>
      </c>
      <c r="W6" s="184">
        <f t="shared" si="1"/>
        <v>0</v>
      </c>
      <c r="X6" s="184">
        <f t="shared" si="1"/>
        <v>0</v>
      </c>
      <c r="Y6" s="184">
        <f t="shared" si="1"/>
        <v>0</v>
      </c>
      <c r="Z6" s="184">
        <f t="shared" si="1"/>
        <v>0</v>
      </c>
      <c r="AA6" s="184">
        <f t="shared" si="1"/>
        <v>0</v>
      </c>
      <c r="AB6" s="184"/>
      <c r="AC6" s="184"/>
      <c r="AD6" s="184"/>
      <c r="AE6" s="184"/>
      <c r="AF6" s="184"/>
      <c r="AG6" s="184">
        <f t="shared" si="2"/>
        <v>0</v>
      </c>
      <c r="AH6" s="184">
        <f t="shared" si="3"/>
        <v>0</v>
      </c>
      <c r="AI6" s="184">
        <f t="shared" si="3"/>
        <v>0</v>
      </c>
      <c r="AJ6" s="184">
        <f t="shared" si="3"/>
        <v>0</v>
      </c>
      <c r="AK6" s="184">
        <f t="shared" si="3"/>
        <v>0</v>
      </c>
      <c r="AL6" s="184">
        <f t="shared" si="3"/>
        <v>0</v>
      </c>
      <c r="AM6" s="184"/>
      <c r="AN6" s="184"/>
      <c r="AO6" s="184"/>
    </row>
    <row r="7" spans="1:64">
      <c r="A7" s="184"/>
      <c r="B7" s="184"/>
      <c r="C7" s="185" t="s">
        <v>191</v>
      </c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>
        <f t="shared" si="0"/>
        <v>0</v>
      </c>
      <c r="T7" s="184">
        <f t="shared" si="1"/>
        <v>0</v>
      </c>
      <c r="U7" s="184">
        <f t="shared" si="1"/>
        <v>0</v>
      </c>
      <c r="V7" s="184">
        <f t="shared" si="1"/>
        <v>0</v>
      </c>
      <c r="W7" s="184">
        <f t="shared" si="1"/>
        <v>0</v>
      </c>
      <c r="X7" s="184">
        <f t="shared" si="1"/>
        <v>0</v>
      </c>
      <c r="Y7" s="184">
        <f t="shared" si="1"/>
        <v>0</v>
      </c>
      <c r="Z7" s="184">
        <f t="shared" si="1"/>
        <v>0</v>
      </c>
      <c r="AA7" s="184">
        <f t="shared" si="1"/>
        <v>0</v>
      </c>
      <c r="AB7" s="184"/>
      <c r="AC7" s="184"/>
      <c r="AD7" s="184"/>
      <c r="AE7" s="184"/>
      <c r="AF7" s="184"/>
      <c r="AG7" s="184">
        <f t="shared" si="2"/>
        <v>0</v>
      </c>
      <c r="AH7" s="184">
        <f t="shared" si="3"/>
        <v>0</v>
      </c>
      <c r="AI7" s="184">
        <f t="shared" si="3"/>
        <v>0</v>
      </c>
      <c r="AJ7" s="184">
        <f t="shared" si="3"/>
        <v>0</v>
      </c>
      <c r="AK7" s="184">
        <f t="shared" si="3"/>
        <v>0</v>
      </c>
      <c r="AL7" s="184">
        <f t="shared" si="3"/>
        <v>0</v>
      </c>
      <c r="AM7" s="184"/>
      <c r="AN7" s="184"/>
      <c r="AO7" s="184"/>
    </row>
    <row r="8" spans="1:64">
      <c r="A8" s="184"/>
      <c r="B8" s="184"/>
      <c r="C8" s="185" t="s">
        <v>42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>
        <f t="shared" si="0"/>
        <v>0</v>
      </c>
      <c r="T8" s="184">
        <f t="shared" si="1"/>
        <v>0</v>
      </c>
      <c r="U8" s="184">
        <f t="shared" si="1"/>
        <v>0</v>
      </c>
      <c r="V8" s="184">
        <f t="shared" si="1"/>
        <v>0</v>
      </c>
      <c r="W8" s="184">
        <f t="shared" si="1"/>
        <v>0</v>
      </c>
      <c r="X8" s="184">
        <f t="shared" si="1"/>
        <v>0</v>
      </c>
      <c r="Y8" s="184">
        <f t="shared" si="1"/>
        <v>0</v>
      </c>
      <c r="Z8" s="184">
        <f t="shared" si="1"/>
        <v>0</v>
      </c>
      <c r="AA8" s="184">
        <f t="shared" si="1"/>
        <v>0</v>
      </c>
      <c r="AB8" s="184"/>
      <c r="AC8" s="184"/>
      <c r="AD8" s="184"/>
      <c r="AE8" s="184"/>
      <c r="AF8" s="184"/>
      <c r="AG8" s="184">
        <f t="shared" si="2"/>
        <v>0</v>
      </c>
      <c r="AH8" s="184">
        <f t="shared" si="3"/>
        <v>0</v>
      </c>
      <c r="AI8" s="184">
        <f t="shared" si="3"/>
        <v>0</v>
      </c>
      <c r="AJ8" s="184">
        <f t="shared" si="3"/>
        <v>0</v>
      </c>
      <c r="AK8" s="184">
        <f t="shared" si="3"/>
        <v>0</v>
      </c>
      <c r="AL8" s="184">
        <f t="shared" si="3"/>
        <v>0</v>
      </c>
      <c r="AM8" s="184"/>
      <c r="AN8" s="184"/>
      <c r="AO8" s="184"/>
    </row>
    <row r="9" spans="1:64">
      <c r="A9" s="184"/>
      <c r="B9" s="184"/>
      <c r="C9" s="185" t="s">
        <v>192</v>
      </c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>
        <f t="shared" si="0"/>
        <v>0</v>
      </c>
      <c r="T9" s="184">
        <f t="shared" si="1"/>
        <v>0</v>
      </c>
      <c r="U9" s="184">
        <f t="shared" si="1"/>
        <v>0</v>
      </c>
      <c r="V9" s="184">
        <f t="shared" si="1"/>
        <v>0</v>
      </c>
      <c r="W9" s="184">
        <f t="shared" si="1"/>
        <v>0</v>
      </c>
      <c r="X9" s="184">
        <f t="shared" si="1"/>
        <v>0</v>
      </c>
      <c r="Y9" s="184">
        <f t="shared" si="1"/>
        <v>0</v>
      </c>
      <c r="Z9" s="184">
        <f t="shared" si="1"/>
        <v>0</v>
      </c>
      <c r="AA9" s="184">
        <f t="shared" si="1"/>
        <v>0</v>
      </c>
      <c r="AB9" s="184"/>
      <c r="AC9" s="184"/>
      <c r="AD9" s="184"/>
      <c r="AE9" s="184"/>
      <c r="AF9" s="184"/>
      <c r="AG9" s="184">
        <f t="shared" si="2"/>
        <v>0</v>
      </c>
      <c r="AH9" s="184">
        <f t="shared" si="3"/>
        <v>0</v>
      </c>
      <c r="AI9" s="184">
        <f t="shared" si="3"/>
        <v>0</v>
      </c>
      <c r="AJ9" s="184">
        <f t="shared" si="3"/>
        <v>0</v>
      </c>
      <c r="AK9" s="184">
        <f t="shared" si="3"/>
        <v>0</v>
      </c>
      <c r="AL9" s="184">
        <f t="shared" si="3"/>
        <v>0</v>
      </c>
      <c r="AM9" s="184"/>
      <c r="AN9" s="184"/>
      <c r="AO9" s="184"/>
    </row>
    <row r="10" spans="1:64">
      <c r="A10" s="184"/>
      <c r="B10" s="184"/>
      <c r="C10" s="185" t="s">
        <v>193</v>
      </c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>
        <f t="shared" si="0"/>
        <v>0</v>
      </c>
      <c r="T10" s="184">
        <f t="shared" si="1"/>
        <v>0</v>
      </c>
      <c r="U10" s="184">
        <f t="shared" si="1"/>
        <v>0</v>
      </c>
      <c r="V10" s="184">
        <f t="shared" si="1"/>
        <v>0</v>
      </c>
      <c r="W10" s="184">
        <f t="shared" si="1"/>
        <v>0</v>
      </c>
      <c r="X10" s="184">
        <f t="shared" si="1"/>
        <v>0</v>
      </c>
      <c r="Y10" s="184">
        <f t="shared" si="1"/>
        <v>0</v>
      </c>
      <c r="Z10" s="184">
        <f t="shared" si="1"/>
        <v>0</v>
      </c>
      <c r="AA10" s="184">
        <f t="shared" si="1"/>
        <v>0</v>
      </c>
      <c r="AB10" s="184"/>
      <c r="AC10" s="184"/>
      <c r="AD10" s="184"/>
      <c r="AE10" s="184"/>
      <c r="AF10" s="184"/>
      <c r="AG10" s="184">
        <f t="shared" si="2"/>
        <v>0</v>
      </c>
      <c r="AH10" s="184">
        <f t="shared" si="3"/>
        <v>0</v>
      </c>
      <c r="AI10" s="184">
        <f t="shared" si="3"/>
        <v>0</v>
      </c>
      <c r="AJ10" s="184">
        <f t="shared" si="3"/>
        <v>0</v>
      </c>
      <c r="AK10" s="184">
        <f t="shared" si="3"/>
        <v>0</v>
      </c>
      <c r="AL10" s="184">
        <f t="shared" si="3"/>
        <v>0</v>
      </c>
      <c r="AM10" s="184"/>
      <c r="AN10" s="184"/>
      <c r="AO10" s="184"/>
    </row>
    <row r="11" spans="1:64" ht="39">
      <c r="A11" s="184"/>
      <c r="B11" s="184"/>
      <c r="C11" s="185" t="s">
        <v>194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>
        <f t="shared" si="0"/>
        <v>0</v>
      </c>
      <c r="T11" s="184">
        <f t="shared" si="1"/>
        <v>0</v>
      </c>
      <c r="U11" s="184">
        <f t="shared" si="1"/>
        <v>0</v>
      </c>
      <c r="V11" s="184">
        <f t="shared" si="1"/>
        <v>0</v>
      </c>
      <c r="W11" s="184">
        <f t="shared" si="1"/>
        <v>0</v>
      </c>
      <c r="X11" s="184">
        <f t="shared" si="1"/>
        <v>0</v>
      </c>
      <c r="Y11" s="184">
        <f t="shared" si="1"/>
        <v>0</v>
      </c>
      <c r="Z11" s="184">
        <f t="shared" si="1"/>
        <v>0</v>
      </c>
      <c r="AA11" s="184">
        <f t="shared" si="1"/>
        <v>0</v>
      </c>
      <c r="AB11" s="184"/>
      <c r="AC11" s="184"/>
      <c r="AD11" s="184"/>
      <c r="AE11" s="184"/>
      <c r="AF11" s="184"/>
      <c r="AG11" s="184">
        <f t="shared" si="2"/>
        <v>0</v>
      </c>
      <c r="AH11" s="184">
        <f t="shared" si="3"/>
        <v>0</v>
      </c>
      <c r="AI11" s="184">
        <f t="shared" si="3"/>
        <v>0</v>
      </c>
      <c r="AJ11" s="184">
        <f t="shared" si="3"/>
        <v>0</v>
      </c>
      <c r="AK11" s="184">
        <f t="shared" si="3"/>
        <v>0</v>
      </c>
      <c r="AL11" s="184">
        <f t="shared" si="3"/>
        <v>0</v>
      </c>
      <c r="AM11" s="184"/>
      <c r="AN11" s="184"/>
      <c r="AO11" s="184"/>
    </row>
    <row r="12" spans="1:64">
      <c r="A12" s="184"/>
      <c r="B12" s="184"/>
      <c r="C12" s="185" t="s">
        <v>28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>
        <f t="shared" si="0"/>
        <v>0</v>
      </c>
      <c r="T12" s="184">
        <f t="shared" si="1"/>
        <v>0</v>
      </c>
      <c r="U12" s="184">
        <f t="shared" si="1"/>
        <v>0</v>
      </c>
      <c r="V12" s="184">
        <f t="shared" si="1"/>
        <v>0</v>
      </c>
      <c r="W12" s="184">
        <f t="shared" si="1"/>
        <v>0</v>
      </c>
      <c r="X12" s="184">
        <f t="shared" si="1"/>
        <v>0</v>
      </c>
      <c r="Y12" s="184">
        <f t="shared" si="1"/>
        <v>0</v>
      </c>
      <c r="Z12" s="184">
        <f t="shared" si="1"/>
        <v>0</v>
      </c>
      <c r="AA12" s="184">
        <f t="shared" si="1"/>
        <v>0</v>
      </c>
      <c r="AB12" s="184"/>
      <c r="AC12" s="184"/>
      <c r="AD12" s="184"/>
      <c r="AE12" s="184"/>
      <c r="AF12" s="184"/>
      <c r="AG12" s="184">
        <f t="shared" si="2"/>
        <v>0</v>
      </c>
      <c r="AH12" s="184">
        <f t="shared" si="3"/>
        <v>0</v>
      </c>
      <c r="AI12" s="184">
        <f t="shared" si="3"/>
        <v>0</v>
      </c>
      <c r="AJ12" s="184">
        <f t="shared" si="3"/>
        <v>0</v>
      </c>
      <c r="AK12" s="184">
        <f t="shared" si="3"/>
        <v>0</v>
      </c>
      <c r="AL12" s="184">
        <f t="shared" si="3"/>
        <v>0</v>
      </c>
      <c r="AM12" s="184"/>
      <c r="AN12" s="184"/>
      <c r="AO12" s="184"/>
    </row>
    <row r="13" spans="1:64">
      <c r="A13" s="184"/>
      <c r="B13" s="184"/>
      <c r="C13" s="185" t="s">
        <v>195</v>
      </c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>
        <f t="shared" si="0"/>
        <v>0</v>
      </c>
      <c r="T13" s="184">
        <f t="shared" si="1"/>
        <v>0</v>
      </c>
      <c r="U13" s="184">
        <f t="shared" si="1"/>
        <v>0</v>
      </c>
      <c r="V13" s="184">
        <f t="shared" si="1"/>
        <v>0</v>
      </c>
      <c r="W13" s="184">
        <f t="shared" si="1"/>
        <v>0</v>
      </c>
      <c r="X13" s="184">
        <f t="shared" si="1"/>
        <v>0</v>
      </c>
      <c r="Y13" s="184">
        <f t="shared" si="1"/>
        <v>0</v>
      </c>
      <c r="Z13" s="184">
        <f t="shared" si="1"/>
        <v>0</v>
      </c>
      <c r="AA13" s="184">
        <f t="shared" si="1"/>
        <v>0</v>
      </c>
      <c r="AB13" s="184"/>
      <c r="AC13" s="184"/>
      <c r="AD13" s="184"/>
      <c r="AE13" s="184"/>
      <c r="AF13" s="184"/>
      <c r="AG13" s="184">
        <f t="shared" si="2"/>
        <v>0</v>
      </c>
      <c r="AH13" s="184">
        <f t="shared" si="3"/>
        <v>0</v>
      </c>
      <c r="AI13" s="184">
        <f t="shared" si="3"/>
        <v>0</v>
      </c>
      <c r="AJ13" s="184">
        <f t="shared" si="3"/>
        <v>0</v>
      </c>
      <c r="AK13" s="184">
        <f t="shared" si="3"/>
        <v>0</v>
      </c>
      <c r="AL13" s="184">
        <f t="shared" si="3"/>
        <v>0</v>
      </c>
      <c r="AM13" s="184"/>
      <c r="AN13" s="184"/>
      <c r="AO13" s="184"/>
    </row>
    <row r="14" spans="1:64">
      <c r="A14" s="184"/>
      <c r="B14" s="184"/>
      <c r="C14" s="185" t="s">
        <v>196</v>
      </c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>
        <f t="shared" si="0"/>
        <v>0</v>
      </c>
      <c r="T14" s="184">
        <f t="shared" si="1"/>
        <v>0</v>
      </c>
      <c r="U14" s="184">
        <f t="shared" si="1"/>
        <v>0</v>
      </c>
      <c r="V14" s="184">
        <f t="shared" si="1"/>
        <v>0</v>
      </c>
      <c r="W14" s="184">
        <f t="shared" si="1"/>
        <v>0</v>
      </c>
      <c r="X14" s="184">
        <f t="shared" si="1"/>
        <v>0</v>
      </c>
      <c r="Y14" s="184">
        <f t="shared" si="1"/>
        <v>0</v>
      </c>
      <c r="Z14" s="184">
        <f t="shared" si="1"/>
        <v>0</v>
      </c>
      <c r="AA14" s="184">
        <f t="shared" si="1"/>
        <v>0</v>
      </c>
      <c r="AB14" s="184"/>
      <c r="AC14" s="184"/>
      <c r="AD14" s="184"/>
      <c r="AE14" s="184"/>
      <c r="AF14" s="184"/>
      <c r="AG14" s="184">
        <f t="shared" si="2"/>
        <v>0</v>
      </c>
      <c r="AH14" s="184">
        <f t="shared" si="3"/>
        <v>0</v>
      </c>
      <c r="AI14" s="184">
        <f t="shared" si="3"/>
        <v>0</v>
      </c>
      <c r="AJ14" s="184">
        <f t="shared" si="3"/>
        <v>0</v>
      </c>
      <c r="AK14" s="184">
        <f t="shared" si="3"/>
        <v>0</v>
      </c>
      <c r="AL14" s="184">
        <f t="shared" si="3"/>
        <v>0</v>
      </c>
      <c r="AM14" s="184"/>
      <c r="AN14" s="184"/>
      <c r="AO14" s="184"/>
    </row>
    <row r="15" spans="1:64">
      <c r="A15" s="184"/>
      <c r="B15" s="184"/>
      <c r="C15" s="185" t="s">
        <v>197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>
        <f t="shared" si="0"/>
        <v>0</v>
      </c>
      <c r="T15" s="184">
        <f t="shared" si="1"/>
        <v>0</v>
      </c>
      <c r="U15" s="184">
        <f t="shared" si="1"/>
        <v>0</v>
      </c>
      <c r="V15" s="184">
        <f t="shared" si="1"/>
        <v>0</v>
      </c>
      <c r="W15" s="184">
        <f t="shared" si="1"/>
        <v>0</v>
      </c>
      <c r="X15" s="184">
        <f t="shared" si="1"/>
        <v>0</v>
      </c>
      <c r="Y15" s="184">
        <f t="shared" si="1"/>
        <v>0</v>
      </c>
      <c r="Z15" s="184">
        <f t="shared" si="1"/>
        <v>0</v>
      </c>
      <c r="AA15" s="184">
        <f t="shared" si="1"/>
        <v>0</v>
      </c>
      <c r="AB15" s="184"/>
      <c r="AC15" s="184"/>
      <c r="AD15" s="184"/>
      <c r="AE15" s="184"/>
      <c r="AF15" s="184"/>
      <c r="AG15" s="184">
        <f t="shared" si="2"/>
        <v>0</v>
      </c>
      <c r="AH15" s="184">
        <f t="shared" si="3"/>
        <v>0</v>
      </c>
      <c r="AI15" s="184">
        <f t="shared" si="3"/>
        <v>0</v>
      </c>
      <c r="AJ15" s="184">
        <f t="shared" si="3"/>
        <v>0</v>
      </c>
      <c r="AK15" s="184">
        <f t="shared" si="3"/>
        <v>0</v>
      </c>
      <c r="AL15" s="184">
        <f t="shared" si="3"/>
        <v>0</v>
      </c>
      <c r="AM15" s="184"/>
      <c r="AN15" s="184"/>
      <c r="AO15" s="184"/>
    </row>
    <row r="16" spans="1:64">
      <c r="A16" s="184"/>
      <c r="B16" s="184"/>
      <c r="C16" s="185" t="s">
        <v>198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>
        <f t="shared" si="0"/>
        <v>0</v>
      </c>
      <c r="T16" s="184">
        <f t="shared" si="1"/>
        <v>0</v>
      </c>
      <c r="U16" s="184">
        <f t="shared" si="1"/>
        <v>0</v>
      </c>
      <c r="V16" s="184">
        <f t="shared" si="1"/>
        <v>0</v>
      </c>
      <c r="W16" s="184">
        <f t="shared" si="1"/>
        <v>0</v>
      </c>
      <c r="X16" s="184">
        <f t="shared" si="1"/>
        <v>0</v>
      </c>
      <c r="Y16" s="184">
        <f t="shared" si="1"/>
        <v>0</v>
      </c>
      <c r="Z16" s="184">
        <f t="shared" si="1"/>
        <v>0</v>
      </c>
      <c r="AA16" s="184">
        <f t="shared" si="1"/>
        <v>0</v>
      </c>
      <c r="AB16" s="184"/>
      <c r="AC16" s="184"/>
      <c r="AD16" s="184"/>
      <c r="AE16" s="184"/>
      <c r="AF16" s="184"/>
      <c r="AG16" s="184">
        <f t="shared" si="2"/>
        <v>0</v>
      </c>
      <c r="AH16" s="184">
        <f t="shared" si="3"/>
        <v>0</v>
      </c>
      <c r="AI16" s="184">
        <f t="shared" si="3"/>
        <v>0</v>
      </c>
      <c r="AJ16" s="184">
        <f t="shared" si="3"/>
        <v>0</v>
      </c>
      <c r="AK16" s="184">
        <f t="shared" si="3"/>
        <v>0</v>
      </c>
      <c r="AL16" s="184">
        <f t="shared" si="3"/>
        <v>0</v>
      </c>
      <c r="AM16" s="184"/>
      <c r="AN16" s="184"/>
      <c r="AO16" s="184"/>
    </row>
    <row r="17" spans="1:41">
      <c r="A17" s="184"/>
      <c r="B17" s="184"/>
      <c r="C17" s="185" t="s">
        <v>199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>
        <f t="shared" si="0"/>
        <v>0</v>
      </c>
      <c r="T17" s="184">
        <f t="shared" si="1"/>
        <v>0</v>
      </c>
      <c r="U17" s="184">
        <f t="shared" si="1"/>
        <v>0</v>
      </c>
      <c r="V17" s="184">
        <f t="shared" si="1"/>
        <v>0</v>
      </c>
      <c r="W17" s="184">
        <f t="shared" si="1"/>
        <v>0</v>
      </c>
      <c r="X17" s="184">
        <f t="shared" si="1"/>
        <v>0</v>
      </c>
      <c r="Y17" s="184">
        <f t="shared" si="1"/>
        <v>0</v>
      </c>
      <c r="Z17" s="184">
        <f t="shared" si="1"/>
        <v>0</v>
      </c>
      <c r="AA17" s="184">
        <f t="shared" si="1"/>
        <v>0</v>
      </c>
      <c r="AB17" s="184"/>
      <c r="AC17" s="184"/>
      <c r="AD17" s="184"/>
      <c r="AE17" s="184"/>
      <c r="AF17" s="184"/>
      <c r="AG17" s="184">
        <f t="shared" si="2"/>
        <v>0</v>
      </c>
      <c r="AH17" s="184">
        <f t="shared" si="3"/>
        <v>0</v>
      </c>
      <c r="AI17" s="184">
        <f t="shared" si="3"/>
        <v>0</v>
      </c>
      <c r="AJ17" s="184">
        <f t="shared" si="3"/>
        <v>0</v>
      </c>
      <c r="AK17" s="184">
        <f t="shared" si="3"/>
        <v>0</v>
      </c>
      <c r="AL17" s="184">
        <f t="shared" si="3"/>
        <v>0</v>
      </c>
      <c r="AM17" s="184"/>
      <c r="AN17" s="184"/>
      <c r="AO17" s="184"/>
    </row>
    <row r="18" spans="1:41">
      <c r="A18" s="184"/>
      <c r="B18" s="184"/>
      <c r="C18" s="185" t="s">
        <v>200</v>
      </c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>
        <f t="shared" si="0"/>
        <v>0</v>
      </c>
      <c r="T18" s="184">
        <f t="shared" si="1"/>
        <v>0</v>
      </c>
      <c r="U18" s="184">
        <f t="shared" si="1"/>
        <v>0</v>
      </c>
      <c r="V18" s="184">
        <f t="shared" si="1"/>
        <v>0</v>
      </c>
      <c r="W18" s="184">
        <f t="shared" si="1"/>
        <v>0</v>
      </c>
      <c r="X18" s="184">
        <f t="shared" si="1"/>
        <v>0</v>
      </c>
      <c r="Y18" s="184">
        <f t="shared" si="1"/>
        <v>0</v>
      </c>
      <c r="Z18" s="184">
        <f t="shared" si="1"/>
        <v>0</v>
      </c>
      <c r="AA18" s="184">
        <f t="shared" si="1"/>
        <v>0</v>
      </c>
      <c r="AB18" s="184"/>
      <c r="AC18" s="184"/>
      <c r="AD18" s="184"/>
      <c r="AE18" s="184"/>
      <c r="AF18" s="184"/>
      <c r="AG18" s="184">
        <f t="shared" si="2"/>
        <v>0</v>
      </c>
      <c r="AH18" s="184">
        <f t="shared" si="3"/>
        <v>0</v>
      </c>
      <c r="AI18" s="184">
        <f t="shared" si="3"/>
        <v>0</v>
      </c>
      <c r="AJ18" s="184">
        <f t="shared" si="3"/>
        <v>0</v>
      </c>
      <c r="AK18" s="184">
        <f t="shared" si="3"/>
        <v>0</v>
      </c>
      <c r="AL18" s="184">
        <f t="shared" si="3"/>
        <v>0</v>
      </c>
      <c r="AM18" s="184"/>
      <c r="AN18" s="184"/>
      <c r="AO18" s="184"/>
    </row>
  </sheetData>
  <pageMargins left="0.7" right="0.7" top="0.75" bottom="0.75" header="0.3" footer="0.3"/>
  <pageSetup paperSize="9" orientation="portrait"/>
  <headerFooter alignWithMargins="0">
    <oddFooter>&amp;L&amp;1#&amp;"Arial Black"&amp;7&amp;K006AFFC1-INTERNAL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B008-5E03-4C24-8CCB-B4DF36F69295}">
  <dimension ref="B2:D17"/>
  <sheetViews>
    <sheetView workbookViewId="0">
      <selection activeCell="C24" sqref="C24"/>
    </sheetView>
  </sheetViews>
  <sheetFormatPr baseColWidth="10" defaultColWidth="11.42578125" defaultRowHeight="15"/>
  <cols>
    <col min="2" max="2" width="21.42578125" customWidth="1"/>
    <col min="4" max="4" width="29.42578125" customWidth="1"/>
  </cols>
  <sheetData>
    <row r="2" spans="2:4">
      <c r="B2" s="186" t="s">
        <v>201</v>
      </c>
      <c r="D2" s="186" t="s">
        <v>98</v>
      </c>
    </row>
    <row r="3" spans="2:4">
      <c r="B3" s="183" t="s">
        <v>184</v>
      </c>
      <c r="D3" s="185" t="s">
        <v>185</v>
      </c>
    </row>
    <row r="4" spans="2:4">
      <c r="B4" s="183" t="s">
        <v>187</v>
      </c>
      <c r="D4" s="185" t="s">
        <v>188</v>
      </c>
    </row>
    <row r="5" spans="2:4">
      <c r="B5" s="183" t="s">
        <v>189</v>
      </c>
      <c r="D5" s="185" t="s">
        <v>190</v>
      </c>
    </row>
    <row r="6" spans="2:4">
      <c r="D6" s="185" t="s">
        <v>191</v>
      </c>
    </row>
    <row r="7" spans="2:4">
      <c r="D7" s="185" t="s">
        <v>42</v>
      </c>
    </row>
    <row r="8" spans="2:4">
      <c r="D8" s="185" t="s">
        <v>192</v>
      </c>
    </row>
    <row r="9" spans="2:4">
      <c r="D9" s="185" t="s">
        <v>193</v>
      </c>
    </row>
    <row r="10" spans="2:4" ht="51.75">
      <c r="D10" s="185" t="s">
        <v>194</v>
      </c>
    </row>
    <row r="11" spans="2:4">
      <c r="D11" s="185" t="s">
        <v>28</v>
      </c>
    </row>
    <row r="12" spans="2:4">
      <c r="D12" s="185" t="s">
        <v>195</v>
      </c>
    </row>
    <row r="13" spans="2:4">
      <c r="D13" s="185" t="s">
        <v>196</v>
      </c>
    </row>
    <row r="14" spans="2:4">
      <c r="D14" s="185" t="s">
        <v>197</v>
      </c>
    </row>
    <row r="15" spans="2:4">
      <c r="D15" s="185" t="s">
        <v>198</v>
      </c>
    </row>
    <row r="16" spans="2:4">
      <c r="D16" s="185" t="s">
        <v>199</v>
      </c>
    </row>
    <row r="17" spans="4:4">
      <c r="D17" s="185" t="s">
        <v>200</v>
      </c>
    </row>
  </sheetData>
  <pageMargins left="0.7" right="0.7" top="0.75" bottom="0.75" header="0.3" footer="0.3"/>
  <pageSetup paperSize="9" orientation="portrait"/>
  <headerFooter alignWithMargins="0">
    <oddFooter>&amp;L&amp;1#&amp;"Arial Black"&amp;7&amp;K006AFFC1-INTERNAL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94BAAA3FFF5546888A59618940EF28" ma:contentTypeVersion="28" ma:contentTypeDescription="Crée un document." ma:contentTypeScope="" ma:versionID="61ab90e0e5bf7a7074431b67e2c949e2">
  <xsd:schema xmlns:xsd="http://www.w3.org/2001/XMLSchema" xmlns:xs="http://www.w3.org/2001/XMLSchema" xmlns:p="http://schemas.microsoft.com/office/2006/metadata/properties" xmlns:ns2="5b20ec75-d105-4e92-aec2-fde2737c88b1" xmlns:ns3="1adb9cf7-564f-4bc2-a4f8-43045e40a295" targetNamespace="http://schemas.microsoft.com/office/2006/metadata/properties" ma:root="true" ma:fieldsID="e967f8d6637a3cd473b8bb0bbb2ba5b3" ns2:_="" ns3:_="">
    <xsd:import namespace="5b20ec75-d105-4e92-aec2-fde2737c88b1"/>
    <xsd:import namespace="1adb9cf7-564f-4bc2-a4f8-43045e40a295"/>
    <xsd:element name="properties">
      <xsd:complexType>
        <xsd:sequence>
          <xsd:element name="documentManagement">
            <xsd:complexType>
              <xsd:all>
                <xsd:element ref="ns2:h66105a1a1a543769a0994e94359ee42" minOccurs="0"/>
                <xsd:element ref="ns2:TaxCatchAll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0ec75-d105-4e92-aec2-fde2737c88b1" elementFormDefault="qualified">
    <xsd:import namespace="http://schemas.microsoft.com/office/2006/documentManagement/types"/>
    <xsd:import namespace="http://schemas.microsoft.com/office/infopath/2007/PartnerControls"/>
    <xsd:element name="h66105a1a1a543769a0994e94359ee42" ma:index="9" nillable="true" ma:taxonomy="true" ma:internalName="h66105a1a1a543769a0994e94359ee42" ma:taxonomyFieldName="FA" ma:displayName="FA" ma:default="" ma:fieldId="{a78047ce-e9db-4a2b-8612-9860f7e69dc5}" ma:sspId="1be09c68-547f-45d7-9b9d-349757ff374c" ma:termSetId="4897cb75-1748-445e-94f5-673da8d9ea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bfa40d5-f67b-4b7f-883d-90d82021a4db}" ma:internalName="TaxCatchAll" ma:showField="CatchAllData" ma:web="5b20ec75-d105-4e92-aec2-fde2737c8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b9cf7-564f-4bc2-a4f8-43045e40a2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Balises d’images" ma:readOnly="false" ma:fieldId="{5cf76f15-5ced-4ddc-b409-7134ff3c332f}" ma:taxonomyMulti="true" ma:sspId="1be09c68-547f-45d7-9b9d-349757ff3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db9cf7-564f-4bc2-a4f8-43045e40a295">
      <Terms xmlns="http://schemas.microsoft.com/office/infopath/2007/PartnerControls"/>
    </lcf76f155ced4ddcb4097134ff3c332f>
    <h66105a1a1a543769a0994e94359ee42 xmlns="5b20ec75-d105-4e92-aec2-fde2737c88b1">
      <Terms xmlns="http://schemas.microsoft.com/office/infopath/2007/PartnerControls"/>
    </h66105a1a1a543769a0994e94359ee42>
    <TaxCatchAll xmlns="5b20ec75-d105-4e92-aec2-fde2737c88b1"/>
  </documentManagement>
</p:properties>
</file>

<file path=customXml/itemProps1.xml><?xml version="1.0" encoding="utf-8"?>
<ds:datastoreItem xmlns:ds="http://schemas.openxmlformats.org/officeDocument/2006/customXml" ds:itemID="{97C78373-72C4-49E1-9B90-D4C66B2CC2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A7B1F0-A080-434E-9721-7F35ED3BE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20ec75-d105-4e92-aec2-fde2737c88b1"/>
    <ds:schemaRef ds:uri="1adb9cf7-564f-4bc2-a4f8-43045e40a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A79BCC-6F26-4353-A452-0E675AA2D7F4}">
  <ds:schemaRefs>
    <ds:schemaRef ds:uri="http://schemas.openxmlformats.org/package/2006/metadata/core-properties"/>
    <ds:schemaRef ds:uri="1adb9cf7-564f-4bc2-a4f8-43045e40a295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5b20ec75-d105-4e92-aec2-fde2737c88b1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2. Résultats DECOUVERTE</vt:lpstr>
      <vt:lpstr>NEW Descrip inventaire matière</vt:lpstr>
      <vt:lpstr>NEW Inventaire_vierge</vt:lpstr>
      <vt:lpstr>OLD Inventaire_vierge</vt:lpstr>
      <vt:lpstr>Liste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Lucie-Liane Duchesne</dc:creator>
  <cp:keywords/>
  <dc:description/>
  <cp:lastModifiedBy>ZOE DAURAT</cp:lastModifiedBy>
  <cp:revision>2</cp:revision>
  <dcterms:created xsi:type="dcterms:W3CDTF">2021-10-01T14:23:00Z</dcterms:created>
  <dcterms:modified xsi:type="dcterms:W3CDTF">2026-05-11T14:54:50Z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">
    <vt:lpwstr/>
  </property>
  <property fmtid="{D5CDD505-2E9C-101B-9397-08002B2CF9AE}" pid="3" name="ContentTypeId">
    <vt:lpwstr>0x010100CB94BAAA3FFF5546888A59618940EF28</vt:lpwstr>
  </property>
  <property fmtid="{D5CDD505-2E9C-101B-9397-08002B2CF9AE}" pid="4" name="ToK">
    <vt:lpwstr/>
  </property>
  <property fmtid="{D5CDD505-2E9C-101B-9397-08002B2CF9AE}" pid="5" name="Venue">
    <vt:lpwstr/>
  </property>
  <property fmtid="{D5CDD505-2E9C-101B-9397-08002B2CF9AE}" pid="6" name="Données de sûreté pour les personnes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Cluster">
    <vt:lpwstr/>
  </property>
  <property fmtid="{D5CDD505-2E9C-101B-9397-08002B2CF9AE}" pid="10" name="TriggerFlowInfo">
    <vt:lpwstr/>
  </property>
  <property fmtid="{D5CDD505-2E9C-101B-9397-08002B2CF9AE}" pid="11" name="Sport">
    <vt:lpwstr/>
  </property>
  <property fmtid="{D5CDD505-2E9C-101B-9397-08002B2CF9AE}" pid="12" name="Langue">
    <vt:lpwstr/>
  </property>
  <property fmtid="{D5CDD505-2E9C-101B-9397-08002B2CF9AE}" pid="13" name="MediaServiceImageTags">
    <vt:lpwstr/>
  </property>
  <property fmtid="{D5CDD505-2E9C-101B-9397-08002B2CF9AE}" pid="14" name="Order">
    <vt:r8>56000</vt:r8>
  </property>
  <property fmtid="{D5CDD505-2E9C-101B-9397-08002B2CF9AE}" pid="15" name="xd_Signature">
    <vt:bool>false</vt:bool>
  </property>
  <property fmtid="{D5CDD505-2E9C-101B-9397-08002B2CF9AE}" pid="16" name="xd_ProgID">
    <vt:lpwstr/>
  </property>
  <property fmtid="{D5CDD505-2E9C-101B-9397-08002B2CF9AE}" pid="17" name="TemplateUrl">
    <vt:lpwstr/>
  </property>
  <property fmtid="{D5CDD505-2E9C-101B-9397-08002B2CF9AE}" pid="18" name="MSIP_Label_fa0a176c-03b7-4548-a138-f385fded9173_Enabled">
    <vt:lpwstr>true</vt:lpwstr>
  </property>
  <property fmtid="{D5CDD505-2E9C-101B-9397-08002B2CF9AE}" pid="19" name="MSIP_Label_fa0a176c-03b7-4548-a138-f385fded9173_SetDate">
    <vt:lpwstr>2022-12-15T12:40:20Z</vt:lpwstr>
  </property>
  <property fmtid="{D5CDD505-2E9C-101B-9397-08002B2CF9AE}" pid="20" name="MSIP_Label_fa0a176c-03b7-4548-a138-f385fded9173_Method">
    <vt:lpwstr>Standard</vt:lpwstr>
  </property>
  <property fmtid="{D5CDD505-2E9C-101B-9397-08002B2CF9AE}" pid="21" name="MSIP_Label_fa0a176c-03b7-4548-a138-f385fded9173_Name">
    <vt:lpwstr>INTERNAL</vt:lpwstr>
  </property>
  <property fmtid="{D5CDD505-2E9C-101B-9397-08002B2CF9AE}" pid="22" name="MSIP_Label_fa0a176c-03b7-4548-a138-f385fded9173_SiteId">
    <vt:lpwstr>c09ce228-0328-4790-badb-51649a00a51c</vt:lpwstr>
  </property>
  <property fmtid="{D5CDD505-2E9C-101B-9397-08002B2CF9AE}" pid="23" name="MSIP_Label_fa0a176c-03b7-4548-a138-f385fded9173_ActionId">
    <vt:lpwstr>a0af7e41-6785-461b-b77b-bfb2b4cc7856</vt:lpwstr>
  </property>
  <property fmtid="{D5CDD505-2E9C-101B-9397-08002B2CF9AE}" pid="24" name="MSIP_Label_fa0a176c-03b7-4548-a138-f385fded9173_ContentBits">
    <vt:lpwstr>3</vt:lpwstr>
  </property>
</Properties>
</file>